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240131 - Podklady pro VŘ\Plzeňská 947-129 B, byt 4\"/>
    </mc:Choice>
  </mc:AlternateContent>
  <bookViews>
    <workbookView xWindow="0" yWindow="0" windowWidth="0" windowHeight="0"/>
  </bookViews>
  <sheets>
    <sheet name="Rekapitulace zakázky" sheetId="1" r:id="rId1"/>
    <sheet name="240131 - 03 - Plzeňská 94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'240131 - 03 - Plzeňská 94...'!$C$109:$K$663</definedName>
    <definedName name="_xlnm.Print_Area" localSheetId="1">'240131 - 03 - Plzeňská 94...'!$C$4:$J$39,'240131 - 03 - Plzeňská 94...'!$C$45:$J$91,'240131 - 03 - Plzeňská 94...'!$C$97:$T$663</definedName>
    <definedName name="_xlnm.Print_Titles" localSheetId="1">'240131 - 03 - Plzeňská 94...'!$109:$109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663"/>
  <c r="BH663"/>
  <c r="BG663"/>
  <c r="BE663"/>
  <c r="T663"/>
  <c r="T662"/>
  <c r="R663"/>
  <c r="R662"/>
  <c r="P663"/>
  <c r="P662"/>
  <c r="BI660"/>
  <c r="BH660"/>
  <c r="BG660"/>
  <c r="BE660"/>
  <c r="T660"/>
  <c r="T659"/>
  <c r="R660"/>
  <c r="R659"/>
  <c r="P660"/>
  <c r="P659"/>
  <c r="BI657"/>
  <c r="BH657"/>
  <c r="BG657"/>
  <c r="BE657"/>
  <c r="T657"/>
  <c r="T656"/>
  <c r="R657"/>
  <c r="R656"/>
  <c r="P657"/>
  <c r="P656"/>
  <c r="BI654"/>
  <c r="BH654"/>
  <c r="BG654"/>
  <c r="BE654"/>
  <c r="T654"/>
  <c r="T653"/>
  <c r="T652"/>
  <c r="R654"/>
  <c r="R653"/>
  <c r="R652"/>
  <c r="P654"/>
  <c r="P653"/>
  <c r="P652"/>
  <c r="BI650"/>
  <c r="BH650"/>
  <c r="BG650"/>
  <c r="BE650"/>
  <c r="T650"/>
  <c r="R650"/>
  <c r="P650"/>
  <c r="BI648"/>
  <c r="BH648"/>
  <c r="BG648"/>
  <c r="BE648"/>
  <c r="T648"/>
  <c r="R648"/>
  <c r="P648"/>
  <c r="BI646"/>
  <c r="BH646"/>
  <c r="BG646"/>
  <c r="BE646"/>
  <c r="T646"/>
  <c r="R646"/>
  <c r="P646"/>
  <c r="BI644"/>
  <c r="BH644"/>
  <c r="BG644"/>
  <c r="BE644"/>
  <c r="T644"/>
  <c r="R644"/>
  <c r="P644"/>
  <c r="BI642"/>
  <c r="BH642"/>
  <c r="BG642"/>
  <c r="BE642"/>
  <c r="T642"/>
  <c r="R642"/>
  <c r="P642"/>
  <c r="BI640"/>
  <c r="BH640"/>
  <c r="BG640"/>
  <c r="BE640"/>
  <c r="T640"/>
  <c r="R640"/>
  <c r="P640"/>
  <c r="BI638"/>
  <c r="BH638"/>
  <c r="BG638"/>
  <c r="BE638"/>
  <c r="T638"/>
  <c r="R638"/>
  <c r="P638"/>
  <c r="BI635"/>
  <c r="BH635"/>
  <c r="BG635"/>
  <c r="BE635"/>
  <c r="T635"/>
  <c r="R635"/>
  <c r="P635"/>
  <c r="BI633"/>
  <c r="BH633"/>
  <c r="BG633"/>
  <c r="BE633"/>
  <c r="T633"/>
  <c r="R633"/>
  <c r="P633"/>
  <c r="BI631"/>
  <c r="BH631"/>
  <c r="BG631"/>
  <c r="BE631"/>
  <c r="T631"/>
  <c r="R631"/>
  <c r="P631"/>
  <c r="BI629"/>
  <c r="BH629"/>
  <c r="BG629"/>
  <c r="BE629"/>
  <c r="T629"/>
  <c r="R629"/>
  <c r="P629"/>
  <c r="BI626"/>
  <c r="BH626"/>
  <c r="BG626"/>
  <c r="BE626"/>
  <c r="T626"/>
  <c r="R626"/>
  <c r="P626"/>
  <c r="BI624"/>
  <c r="BH624"/>
  <c r="BG624"/>
  <c r="BE624"/>
  <c r="T624"/>
  <c r="R624"/>
  <c r="P624"/>
  <c r="BI622"/>
  <c r="BH622"/>
  <c r="BG622"/>
  <c r="BE622"/>
  <c r="T622"/>
  <c r="R622"/>
  <c r="P622"/>
  <c r="BI620"/>
  <c r="BH620"/>
  <c r="BG620"/>
  <c r="BE620"/>
  <c r="T620"/>
  <c r="R620"/>
  <c r="P620"/>
  <c r="BI618"/>
  <c r="BH618"/>
  <c r="BG618"/>
  <c r="BE618"/>
  <c r="T618"/>
  <c r="R618"/>
  <c r="P618"/>
  <c r="BI616"/>
  <c r="BH616"/>
  <c r="BG616"/>
  <c r="BE616"/>
  <c r="T616"/>
  <c r="R616"/>
  <c r="P616"/>
  <c r="BI614"/>
  <c r="BH614"/>
  <c r="BG614"/>
  <c r="BE614"/>
  <c r="T614"/>
  <c r="R614"/>
  <c r="P614"/>
  <c r="BI612"/>
  <c r="BH612"/>
  <c r="BG612"/>
  <c r="BE612"/>
  <c r="T612"/>
  <c r="R612"/>
  <c r="P612"/>
  <c r="BI610"/>
  <c r="BH610"/>
  <c r="BG610"/>
  <c r="BE610"/>
  <c r="T610"/>
  <c r="R610"/>
  <c r="P610"/>
  <c r="BI608"/>
  <c r="BH608"/>
  <c r="BG608"/>
  <c r="BE608"/>
  <c r="T608"/>
  <c r="R608"/>
  <c r="P608"/>
  <c r="BI606"/>
  <c r="BH606"/>
  <c r="BG606"/>
  <c r="BE606"/>
  <c r="T606"/>
  <c r="R606"/>
  <c r="P606"/>
  <c r="BI603"/>
  <c r="BH603"/>
  <c r="BG603"/>
  <c r="BE603"/>
  <c r="T603"/>
  <c r="R603"/>
  <c r="P603"/>
  <c r="BI601"/>
  <c r="BH601"/>
  <c r="BG601"/>
  <c r="BE601"/>
  <c r="T601"/>
  <c r="R601"/>
  <c r="P601"/>
  <c r="BI599"/>
  <c r="BH599"/>
  <c r="BG599"/>
  <c r="BE599"/>
  <c r="T599"/>
  <c r="R599"/>
  <c r="P599"/>
  <c r="BI597"/>
  <c r="BH597"/>
  <c r="BG597"/>
  <c r="BE597"/>
  <c r="T597"/>
  <c r="R597"/>
  <c r="P597"/>
  <c r="BI595"/>
  <c r="BH595"/>
  <c r="BG595"/>
  <c r="BE595"/>
  <c r="T595"/>
  <c r="R595"/>
  <c r="P595"/>
  <c r="BI593"/>
  <c r="BH593"/>
  <c r="BG593"/>
  <c r="BE593"/>
  <c r="T593"/>
  <c r="R593"/>
  <c r="P593"/>
  <c r="BI591"/>
  <c r="BH591"/>
  <c r="BG591"/>
  <c r="BE591"/>
  <c r="T591"/>
  <c r="R591"/>
  <c r="P591"/>
  <c r="BI589"/>
  <c r="BH589"/>
  <c r="BG589"/>
  <c r="BE589"/>
  <c r="T589"/>
  <c r="R589"/>
  <c r="P589"/>
  <c r="BI588"/>
  <c r="BH588"/>
  <c r="BG588"/>
  <c r="BE588"/>
  <c r="T588"/>
  <c r="R588"/>
  <c r="P588"/>
  <c r="BI586"/>
  <c r="BH586"/>
  <c r="BG586"/>
  <c r="BE586"/>
  <c r="T586"/>
  <c r="R586"/>
  <c r="P586"/>
  <c r="BI583"/>
  <c r="BH583"/>
  <c r="BG583"/>
  <c r="BE583"/>
  <c r="T583"/>
  <c r="R583"/>
  <c r="P583"/>
  <c r="BI581"/>
  <c r="BH581"/>
  <c r="BG581"/>
  <c r="BE581"/>
  <c r="T581"/>
  <c r="R581"/>
  <c r="P581"/>
  <c r="BI579"/>
  <c r="BH579"/>
  <c r="BG579"/>
  <c r="BE579"/>
  <c r="T579"/>
  <c r="R579"/>
  <c r="P579"/>
  <c r="BI578"/>
  <c r="BH578"/>
  <c r="BG578"/>
  <c r="BE578"/>
  <c r="T578"/>
  <c r="R578"/>
  <c r="P578"/>
  <c r="BI576"/>
  <c r="BH576"/>
  <c r="BG576"/>
  <c r="BE576"/>
  <c r="T576"/>
  <c r="R576"/>
  <c r="P576"/>
  <c r="BI575"/>
  <c r="BH575"/>
  <c r="BG575"/>
  <c r="BE575"/>
  <c r="T575"/>
  <c r="R575"/>
  <c r="P575"/>
  <c r="BI574"/>
  <c r="BH574"/>
  <c r="BG574"/>
  <c r="BE574"/>
  <c r="T574"/>
  <c r="R574"/>
  <c r="P574"/>
  <c r="BI572"/>
  <c r="BH572"/>
  <c r="BG572"/>
  <c r="BE572"/>
  <c r="T572"/>
  <c r="R572"/>
  <c r="P572"/>
  <c r="BI571"/>
  <c r="BH571"/>
  <c r="BG571"/>
  <c r="BE571"/>
  <c r="T571"/>
  <c r="R571"/>
  <c r="P571"/>
  <c r="BI570"/>
  <c r="BH570"/>
  <c r="BG570"/>
  <c r="BE570"/>
  <c r="T570"/>
  <c r="R570"/>
  <c r="P570"/>
  <c r="BI568"/>
  <c r="BH568"/>
  <c r="BG568"/>
  <c r="BE568"/>
  <c r="T568"/>
  <c r="R568"/>
  <c r="P568"/>
  <c r="BI566"/>
  <c r="BH566"/>
  <c r="BG566"/>
  <c r="BE566"/>
  <c r="T566"/>
  <c r="R566"/>
  <c r="P566"/>
  <c r="BI557"/>
  <c r="BH557"/>
  <c r="BG557"/>
  <c r="BE557"/>
  <c r="T557"/>
  <c r="R557"/>
  <c r="P557"/>
  <c r="BI555"/>
  <c r="BH555"/>
  <c r="BG555"/>
  <c r="BE555"/>
  <c r="T555"/>
  <c r="R555"/>
  <c r="P555"/>
  <c r="BI552"/>
  <c r="BH552"/>
  <c r="BG552"/>
  <c r="BE552"/>
  <c r="T552"/>
  <c r="R552"/>
  <c r="P552"/>
  <c r="BI550"/>
  <c r="BH550"/>
  <c r="BG550"/>
  <c r="BE550"/>
  <c r="T550"/>
  <c r="R550"/>
  <c r="P550"/>
  <c r="BI548"/>
  <c r="BH548"/>
  <c r="BG548"/>
  <c r="BE548"/>
  <c r="T548"/>
  <c r="R548"/>
  <c r="P548"/>
  <c r="BI546"/>
  <c r="BH546"/>
  <c r="BG546"/>
  <c r="BE546"/>
  <c r="T546"/>
  <c r="R546"/>
  <c r="P546"/>
  <c r="BI544"/>
  <c r="BH544"/>
  <c r="BG544"/>
  <c r="BE544"/>
  <c r="T544"/>
  <c r="R544"/>
  <c r="P544"/>
  <c r="BI542"/>
  <c r="BH542"/>
  <c r="BG542"/>
  <c r="BE542"/>
  <c r="T542"/>
  <c r="R542"/>
  <c r="P542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29"/>
  <c r="BH529"/>
  <c r="BG529"/>
  <c r="BE529"/>
  <c r="T529"/>
  <c r="R529"/>
  <c r="P529"/>
  <c r="BI527"/>
  <c r="BH527"/>
  <c r="BG527"/>
  <c r="BE527"/>
  <c r="T527"/>
  <c r="R527"/>
  <c r="P527"/>
  <c r="BI525"/>
  <c r="BH525"/>
  <c r="BG525"/>
  <c r="BE525"/>
  <c r="T525"/>
  <c r="R525"/>
  <c r="P525"/>
  <c r="BI523"/>
  <c r="BH523"/>
  <c r="BG523"/>
  <c r="BE523"/>
  <c r="T523"/>
  <c r="R523"/>
  <c r="P523"/>
  <c r="BI521"/>
  <c r="BH521"/>
  <c r="BG521"/>
  <c r="BE521"/>
  <c r="T521"/>
  <c r="R521"/>
  <c r="P521"/>
  <c r="BI519"/>
  <c r="BH519"/>
  <c r="BG519"/>
  <c r="BE519"/>
  <c r="T519"/>
  <c r="R519"/>
  <c r="P519"/>
  <c r="BI517"/>
  <c r="BH517"/>
  <c r="BG517"/>
  <c r="BE517"/>
  <c r="T517"/>
  <c r="R517"/>
  <c r="P517"/>
  <c r="BI515"/>
  <c r="BH515"/>
  <c r="BG515"/>
  <c r="BE515"/>
  <c r="T515"/>
  <c r="R515"/>
  <c r="P515"/>
  <c r="BI513"/>
  <c r="BH513"/>
  <c r="BG513"/>
  <c r="BE513"/>
  <c r="T513"/>
  <c r="R513"/>
  <c r="P513"/>
  <c r="BI511"/>
  <c r="BH511"/>
  <c r="BG511"/>
  <c r="BE511"/>
  <c r="T511"/>
  <c r="R511"/>
  <c r="P511"/>
  <c r="BI508"/>
  <c r="BH508"/>
  <c r="BG508"/>
  <c r="BE508"/>
  <c r="T508"/>
  <c r="R508"/>
  <c r="P508"/>
  <c r="BI506"/>
  <c r="BH506"/>
  <c r="BG506"/>
  <c r="BE506"/>
  <c r="T506"/>
  <c r="R506"/>
  <c r="P506"/>
  <c r="BI504"/>
  <c r="BH504"/>
  <c r="BG504"/>
  <c r="BE504"/>
  <c r="T504"/>
  <c r="R504"/>
  <c r="P504"/>
  <c r="BI502"/>
  <c r="BH502"/>
  <c r="BG502"/>
  <c r="BE502"/>
  <c r="T502"/>
  <c r="R502"/>
  <c r="P502"/>
  <c r="BI500"/>
  <c r="BH500"/>
  <c r="BG500"/>
  <c r="BE500"/>
  <c r="T500"/>
  <c r="R500"/>
  <c r="P500"/>
  <c r="BI497"/>
  <c r="BH497"/>
  <c r="BG497"/>
  <c r="BE497"/>
  <c r="T497"/>
  <c r="R497"/>
  <c r="P497"/>
  <c r="BI495"/>
  <c r="BH495"/>
  <c r="BG495"/>
  <c r="BE495"/>
  <c r="T495"/>
  <c r="R495"/>
  <c r="P495"/>
  <c r="BI493"/>
  <c r="BH493"/>
  <c r="BG493"/>
  <c r="BE493"/>
  <c r="T493"/>
  <c r="R493"/>
  <c r="P493"/>
  <c r="BI491"/>
  <c r="BH491"/>
  <c r="BG491"/>
  <c r="BE491"/>
  <c r="T491"/>
  <c r="R491"/>
  <c r="P491"/>
  <c r="BI489"/>
  <c r="BH489"/>
  <c r="BG489"/>
  <c r="BE489"/>
  <c r="T489"/>
  <c r="R489"/>
  <c r="P489"/>
  <c r="BI486"/>
  <c r="BH486"/>
  <c r="BG486"/>
  <c r="BE486"/>
  <c r="T486"/>
  <c r="R486"/>
  <c r="P486"/>
  <c r="BI483"/>
  <c r="BH483"/>
  <c r="BG483"/>
  <c r="BE483"/>
  <c r="T483"/>
  <c r="R483"/>
  <c r="P483"/>
  <c r="BI481"/>
  <c r="BH481"/>
  <c r="BG481"/>
  <c r="BE481"/>
  <c r="T481"/>
  <c r="R481"/>
  <c r="P481"/>
  <c r="BI478"/>
  <c r="BH478"/>
  <c r="BG478"/>
  <c r="BE478"/>
  <c r="T478"/>
  <c r="R478"/>
  <c r="P478"/>
  <c r="BI476"/>
  <c r="BH476"/>
  <c r="BG476"/>
  <c r="BE476"/>
  <c r="T476"/>
  <c r="R476"/>
  <c r="P476"/>
  <c r="BI475"/>
  <c r="BH475"/>
  <c r="BG475"/>
  <c r="BE475"/>
  <c r="T475"/>
  <c r="R475"/>
  <c r="P475"/>
  <c r="BI473"/>
  <c r="BH473"/>
  <c r="BG473"/>
  <c r="BE473"/>
  <c r="T473"/>
  <c r="R473"/>
  <c r="P473"/>
  <c r="BI471"/>
  <c r="BH471"/>
  <c r="BG471"/>
  <c r="BE471"/>
  <c r="T471"/>
  <c r="R471"/>
  <c r="P471"/>
  <c r="BI470"/>
  <c r="BH470"/>
  <c r="BG470"/>
  <c r="BE470"/>
  <c r="T470"/>
  <c r="R470"/>
  <c r="P470"/>
  <c r="BI468"/>
  <c r="BH468"/>
  <c r="BG468"/>
  <c r="BE468"/>
  <c r="T468"/>
  <c r="R468"/>
  <c r="P468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1"/>
  <c r="BH461"/>
  <c r="BG461"/>
  <c r="BE461"/>
  <c r="T461"/>
  <c r="R461"/>
  <c r="P461"/>
  <c r="BI460"/>
  <c r="BH460"/>
  <c r="BG460"/>
  <c r="BE460"/>
  <c r="T460"/>
  <c r="R460"/>
  <c r="P460"/>
  <c r="BI458"/>
  <c r="BH458"/>
  <c r="BG458"/>
  <c r="BE458"/>
  <c r="T458"/>
  <c r="R458"/>
  <c r="P458"/>
  <c r="BI457"/>
  <c r="BH457"/>
  <c r="BG457"/>
  <c r="BE457"/>
  <c r="T457"/>
  <c r="R457"/>
  <c r="P457"/>
  <c r="BI455"/>
  <c r="BH455"/>
  <c r="BG455"/>
  <c r="BE455"/>
  <c r="T455"/>
  <c r="R455"/>
  <c r="P455"/>
  <c r="BI453"/>
  <c r="BH453"/>
  <c r="BG453"/>
  <c r="BE453"/>
  <c r="T453"/>
  <c r="R453"/>
  <c r="P453"/>
  <c r="BI451"/>
  <c r="BH451"/>
  <c r="BG451"/>
  <c r="BE451"/>
  <c r="T451"/>
  <c r="R451"/>
  <c r="P451"/>
  <c r="BI450"/>
  <c r="BH450"/>
  <c r="BG450"/>
  <c r="BE450"/>
  <c r="T450"/>
  <c r="R450"/>
  <c r="P450"/>
  <c r="BI448"/>
  <c r="BH448"/>
  <c r="BG448"/>
  <c r="BE448"/>
  <c r="T448"/>
  <c r="R448"/>
  <c r="P448"/>
  <c r="BI446"/>
  <c r="BH446"/>
  <c r="BG446"/>
  <c r="BE446"/>
  <c r="T446"/>
  <c r="R446"/>
  <c r="P446"/>
  <c r="BI445"/>
  <c r="BH445"/>
  <c r="BG445"/>
  <c r="BE445"/>
  <c r="T445"/>
  <c r="R445"/>
  <c r="P445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39"/>
  <c r="BH439"/>
  <c r="BG439"/>
  <c r="BE439"/>
  <c r="T439"/>
  <c r="R439"/>
  <c r="P439"/>
  <c r="BI438"/>
  <c r="BH438"/>
  <c r="BG438"/>
  <c r="BE438"/>
  <c r="T438"/>
  <c r="R438"/>
  <c r="P438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2"/>
  <c r="BH432"/>
  <c r="BG432"/>
  <c r="BE432"/>
  <c r="T432"/>
  <c r="R432"/>
  <c r="P432"/>
  <c r="BI430"/>
  <c r="BH430"/>
  <c r="BG430"/>
  <c r="BE430"/>
  <c r="T430"/>
  <c r="R430"/>
  <c r="P430"/>
  <c r="BI428"/>
  <c r="BH428"/>
  <c r="BG428"/>
  <c r="BE428"/>
  <c r="T428"/>
  <c r="R428"/>
  <c r="P428"/>
  <c r="BI426"/>
  <c r="BH426"/>
  <c r="BG426"/>
  <c r="BE426"/>
  <c r="T426"/>
  <c r="R426"/>
  <c r="P426"/>
  <c r="BI424"/>
  <c r="BH424"/>
  <c r="BG424"/>
  <c r="BE424"/>
  <c r="T424"/>
  <c r="R424"/>
  <c r="P424"/>
  <c r="BI421"/>
  <c r="BH421"/>
  <c r="BG421"/>
  <c r="BE421"/>
  <c r="T421"/>
  <c r="R421"/>
  <c r="P421"/>
  <c r="BI420"/>
  <c r="BH420"/>
  <c r="BG420"/>
  <c r="BE420"/>
  <c r="T420"/>
  <c r="R420"/>
  <c r="P420"/>
  <c r="BI418"/>
  <c r="BH418"/>
  <c r="BG418"/>
  <c r="BE418"/>
  <c r="T418"/>
  <c r="R418"/>
  <c r="P418"/>
  <c r="BI415"/>
  <c r="BH415"/>
  <c r="BG415"/>
  <c r="BE415"/>
  <c r="T415"/>
  <c r="R415"/>
  <c r="P415"/>
  <c r="BI413"/>
  <c r="BH413"/>
  <c r="BG413"/>
  <c r="BE413"/>
  <c r="T413"/>
  <c r="R413"/>
  <c r="P413"/>
  <c r="BI412"/>
  <c r="BH412"/>
  <c r="BG412"/>
  <c r="BE412"/>
  <c r="T412"/>
  <c r="R412"/>
  <c r="P412"/>
  <c r="BI410"/>
  <c r="BH410"/>
  <c r="BG410"/>
  <c r="BE410"/>
  <c r="T410"/>
  <c r="R410"/>
  <c r="P410"/>
  <c r="BI409"/>
  <c r="BH409"/>
  <c r="BG409"/>
  <c r="BE409"/>
  <c r="T409"/>
  <c r="R409"/>
  <c r="P409"/>
  <c r="BI407"/>
  <c r="BH407"/>
  <c r="BG407"/>
  <c r="BE407"/>
  <c r="T407"/>
  <c r="R407"/>
  <c r="P407"/>
  <c r="BI404"/>
  <c r="BH404"/>
  <c r="BG404"/>
  <c r="BE404"/>
  <c r="T404"/>
  <c r="R404"/>
  <c r="P404"/>
  <c r="BI402"/>
  <c r="BH402"/>
  <c r="BG402"/>
  <c r="BE402"/>
  <c r="T402"/>
  <c r="R402"/>
  <c r="P402"/>
  <c r="BI399"/>
  <c r="BH399"/>
  <c r="BG399"/>
  <c r="BE399"/>
  <c r="T399"/>
  <c r="R399"/>
  <c r="P399"/>
  <c r="BI397"/>
  <c r="BH397"/>
  <c r="BG397"/>
  <c r="BE397"/>
  <c r="T397"/>
  <c r="R397"/>
  <c r="P397"/>
  <c r="BI396"/>
  <c r="BH396"/>
  <c r="BG396"/>
  <c r="BE396"/>
  <c r="T396"/>
  <c r="R396"/>
  <c r="P396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2"/>
  <c r="BH382"/>
  <c r="BG382"/>
  <c r="BE382"/>
  <c r="T382"/>
  <c r="R382"/>
  <c r="P382"/>
  <c r="BI380"/>
  <c r="BH380"/>
  <c r="BG380"/>
  <c r="BE380"/>
  <c r="T380"/>
  <c r="R380"/>
  <c r="P380"/>
  <c r="BI376"/>
  <c r="BH376"/>
  <c r="BG376"/>
  <c r="BE376"/>
  <c r="T376"/>
  <c r="R376"/>
  <c r="P376"/>
  <c r="BI371"/>
  <c r="BH371"/>
  <c r="BG371"/>
  <c r="BE371"/>
  <c r="T371"/>
  <c r="R371"/>
  <c r="P371"/>
  <c r="BI367"/>
  <c r="BH367"/>
  <c r="BG367"/>
  <c r="BE367"/>
  <c r="T367"/>
  <c r="R367"/>
  <c r="P367"/>
  <c r="BI362"/>
  <c r="BH362"/>
  <c r="BG362"/>
  <c r="BE362"/>
  <c r="T362"/>
  <c r="R362"/>
  <c r="P362"/>
  <c r="BI361"/>
  <c r="BH361"/>
  <c r="BG361"/>
  <c r="BE361"/>
  <c r="T361"/>
  <c r="R361"/>
  <c r="P361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3"/>
  <c r="BH353"/>
  <c r="BG353"/>
  <c r="BE353"/>
  <c r="T353"/>
  <c r="R353"/>
  <c r="P353"/>
  <c r="BI351"/>
  <c r="BH351"/>
  <c r="BG351"/>
  <c r="BE351"/>
  <c r="T351"/>
  <c r="R351"/>
  <c r="P351"/>
  <c r="BI349"/>
  <c r="BH349"/>
  <c r="BG349"/>
  <c r="BE349"/>
  <c r="T349"/>
  <c r="R349"/>
  <c r="P349"/>
  <c r="BI347"/>
  <c r="BH347"/>
  <c r="BG347"/>
  <c r="BE347"/>
  <c r="T347"/>
  <c r="R347"/>
  <c r="P347"/>
  <c r="BI345"/>
  <c r="BH345"/>
  <c r="BG345"/>
  <c r="BE345"/>
  <c r="T345"/>
  <c r="R345"/>
  <c r="P345"/>
  <c r="BI343"/>
  <c r="BH343"/>
  <c r="BG343"/>
  <c r="BE343"/>
  <c r="T343"/>
  <c r="R343"/>
  <c r="P343"/>
  <c r="BI341"/>
  <c r="BH341"/>
  <c r="BG341"/>
  <c r="BE341"/>
  <c r="T341"/>
  <c r="R341"/>
  <c r="P341"/>
  <c r="BI339"/>
  <c r="BH339"/>
  <c r="BG339"/>
  <c r="BE339"/>
  <c r="T339"/>
  <c r="R339"/>
  <c r="P339"/>
  <c r="BI336"/>
  <c r="BH336"/>
  <c r="BG336"/>
  <c r="BE336"/>
  <c r="T336"/>
  <c r="R336"/>
  <c r="P336"/>
  <c r="BI334"/>
  <c r="BH334"/>
  <c r="BG334"/>
  <c r="BE334"/>
  <c r="T334"/>
  <c r="R334"/>
  <c r="P334"/>
  <c r="BI332"/>
  <c r="BH332"/>
  <c r="BG332"/>
  <c r="BE332"/>
  <c r="T332"/>
  <c r="R332"/>
  <c r="P332"/>
  <c r="BI329"/>
  <c r="BH329"/>
  <c r="BG329"/>
  <c r="BE329"/>
  <c r="T329"/>
  <c r="R329"/>
  <c r="P329"/>
  <c r="BI328"/>
  <c r="BH328"/>
  <c r="BG328"/>
  <c r="BE328"/>
  <c r="T328"/>
  <c r="R328"/>
  <c r="P328"/>
  <c r="BI326"/>
  <c r="BH326"/>
  <c r="BG326"/>
  <c r="BE326"/>
  <c r="T326"/>
  <c r="R326"/>
  <c r="P326"/>
  <c r="BI325"/>
  <c r="BH325"/>
  <c r="BG325"/>
  <c r="BE325"/>
  <c r="T325"/>
  <c r="R325"/>
  <c r="P325"/>
  <c r="BI323"/>
  <c r="BH323"/>
  <c r="BG323"/>
  <c r="BE323"/>
  <c r="T323"/>
  <c r="R323"/>
  <c r="P323"/>
  <c r="BI321"/>
  <c r="BH321"/>
  <c r="BG321"/>
  <c r="BE321"/>
  <c r="T321"/>
  <c r="R321"/>
  <c r="P321"/>
  <c r="BI319"/>
  <c r="BH319"/>
  <c r="BG319"/>
  <c r="BE319"/>
  <c r="T319"/>
  <c r="R319"/>
  <c r="P319"/>
  <c r="BI316"/>
  <c r="BH316"/>
  <c r="BG316"/>
  <c r="BE316"/>
  <c r="T316"/>
  <c r="R316"/>
  <c r="P316"/>
  <c r="BI313"/>
  <c r="BH313"/>
  <c r="BG313"/>
  <c r="BE313"/>
  <c r="T313"/>
  <c r="R313"/>
  <c r="P313"/>
  <c r="BI312"/>
  <c r="BH312"/>
  <c r="BG312"/>
  <c r="BE312"/>
  <c r="T312"/>
  <c r="R312"/>
  <c r="P312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4"/>
  <c r="BH304"/>
  <c r="BG304"/>
  <c r="BE304"/>
  <c r="T304"/>
  <c r="R304"/>
  <c r="P304"/>
  <c r="BI302"/>
  <c r="BH302"/>
  <c r="BG302"/>
  <c r="BE302"/>
  <c r="T302"/>
  <c r="R302"/>
  <c r="P302"/>
  <c r="BI301"/>
  <c r="BH301"/>
  <c r="BG301"/>
  <c r="BE301"/>
  <c r="T301"/>
  <c r="R301"/>
  <c r="P301"/>
  <c r="BI299"/>
  <c r="BH299"/>
  <c r="BG299"/>
  <c r="BE299"/>
  <c r="T299"/>
  <c r="R299"/>
  <c r="P299"/>
  <c r="BI298"/>
  <c r="BH298"/>
  <c r="BG298"/>
  <c r="BE298"/>
  <c r="T298"/>
  <c r="R298"/>
  <c r="P298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6"/>
  <c r="BH286"/>
  <c r="BG286"/>
  <c r="BE286"/>
  <c r="T286"/>
  <c r="R286"/>
  <c r="P286"/>
  <c r="BI284"/>
  <c r="BH284"/>
  <c r="BG284"/>
  <c r="BE284"/>
  <c r="T284"/>
  <c r="R284"/>
  <c r="P284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5"/>
  <c r="BH275"/>
  <c r="BG275"/>
  <c r="BE275"/>
  <c r="T275"/>
  <c r="R275"/>
  <c r="P275"/>
  <c r="BI273"/>
  <c r="BH273"/>
  <c r="BG273"/>
  <c r="BE273"/>
  <c r="T273"/>
  <c r="R273"/>
  <c r="P273"/>
  <c r="BI272"/>
  <c r="BH272"/>
  <c r="BG272"/>
  <c r="BE272"/>
  <c r="T272"/>
  <c r="R272"/>
  <c r="P272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R267"/>
  <c r="P267"/>
  <c r="BI264"/>
  <c r="BH264"/>
  <c r="BG264"/>
  <c r="BE264"/>
  <c r="T264"/>
  <c r="R264"/>
  <c r="P264"/>
  <c r="BI260"/>
  <c r="BH260"/>
  <c r="BG260"/>
  <c r="BE260"/>
  <c r="T260"/>
  <c r="R260"/>
  <c r="P260"/>
  <c r="BI258"/>
  <c r="BH258"/>
  <c r="BG258"/>
  <c r="BE258"/>
  <c r="T258"/>
  <c r="R258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48"/>
  <c r="BH248"/>
  <c r="BG248"/>
  <c r="BE248"/>
  <c r="T248"/>
  <c r="R248"/>
  <c r="P248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7"/>
  <c r="BH237"/>
  <c r="BG237"/>
  <c r="BE237"/>
  <c r="T237"/>
  <c r="R237"/>
  <c r="P237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0"/>
  <c r="BH230"/>
  <c r="BG230"/>
  <c r="BE230"/>
  <c r="T230"/>
  <c r="R230"/>
  <c r="P230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1"/>
  <c r="BH221"/>
  <c r="BG221"/>
  <c r="BE221"/>
  <c r="T221"/>
  <c r="R221"/>
  <c r="P221"/>
  <c r="BI219"/>
  <c r="BH219"/>
  <c r="BG219"/>
  <c r="BE219"/>
  <c r="T219"/>
  <c r="R219"/>
  <c r="P219"/>
  <c r="BI217"/>
  <c r="BH217"/>
  <c r="BG217"/>
  <c r="BE217"/>
  <c r="T217"/>
  <c r="R217"/>
  <c r="P217"/>
  <c r="BI214"/>
  <c r="BH214"/>
  <c r="BG214"/>
  <c r="BE214"/>
  <c r="T214"/>
  <c r="R214"/>
  <c r="P214"/>
  <c r="BI212"/>
  <c r="BH212"/>
  <c r="BG212"/>
  <c r="BE212"/>
  <c r="T212"/>
  <c r="R212"/>
  <c r="P212"/>
  <c r="BI208"/>
  <c r="BH208"/>
  <c r="BG208"/>
  <c r="BE208"/>
  <c r="T208"/>
  <c r="T207"/>
  <c r="R208"/>
  <c r="R207"/>
  <c r="P208"/>
  <c r="P207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9"/>
  <c r="BH199"/>
  <c r="BG199"/>
  <c r="BE199"/>
  <c r="T199"/>
  <c r="R199"/>
  <c r="P199"/>
  <c r="BI197"/>
  <c r="BH197"/>
  <c r="BG197"/>
  <c r="BE197"/>
  <c r="T197"/>
  <c r="R197"/>
  <c r="P197"/>
  <c r="BI194"/>
  <c r="BH194"/>
  <c r="BG194"/>
  <c r="BE194"/>
  <c r="T194"/>
  <c r="R194"/>
  <c r="P194"/>
  <c r="BI192"/>
  <c r="BH192"/>
  <c r="BG192"/>
  <c r="BE192"/>
  <c r="T192"/>
  <c r="R192"/>
  <c r="P192"/>
  <c r="BI189"/>
  <c r="BH189"/>
  <c r="BG189"/>
  <c r="BE189"/>
  <c r="T189"/>
  <c r="R189"/>
  <c r="P189"/>
  <c r="BI187"/>
  <c r="BH187"/>
  <c r="BG187"/>
  <c r="BE187"/>
  <c r="T187"/>
  <c r="R187"/>
  <c r="P187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63"/>
  <c r="BH163"/>
  <c r="BG163"/>
  <c r="BE163"/>
  <c r="T163"/>
  <c r="R163"/>
  <c r="P163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4"/>
  <c r="BH154"/>
  <c r="BG154"/>
  <c r="BE154"/>
  <c r="T154"/>
  <c r="R154"/>
  <c r="P154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3"/>
  <c r="BH123"/>
  <c r="BG123"/>
  <c r="BE123"/>
  <c r="T123"/>
  <c r="R123"/>
  <c r="P123"/>
  <c r="BI119"/>
  <c r="BH119"/>
  <c r="BG119"/>
  <c r="BE119"/>
  <c r="T119"/>
  <c r="R119"/>
  <c r="P119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J107"/>
  <c r="F104"/>
  <c r="E102"/>
  <c r="J55"/>
  <c r="F52"/>
  <c r="E50"/>
  <c r="J21"/>
  <c r="E21"/>
  <c r="J106"/>
  <c r="J20"/>
  <c r="J18"/>
  <c r="E18"/>
  <c r="F107"/>
  <c r="J17"/>
  <c r="J15"/>
  <c r="E15"/>
  <c r="F54"/>
  <c r="J14"/>
  <c r="J12"/>
  <c r="J52"/>
  <c r="E7"/>
  <c r="E100"/>
  <c i="1" r="L50"/>
  <c r="AM50"/>
  <c r="AM49"/>
  <c r="L49"/>
  <c r="AM47"/>
  <c r="L47"/>
  <c r="L45"/>
  <c r="L44"/>
  <c i="2" r="J646"/>
  <c r="J593"/>
  <c r="J493"/>
  <c r="BK438"/>
  <c r="BK412"/>
  <c r="BK356"/>
  <c r="J279"/>
  <c r="J194"/>
  <c r="BK123"/>
  <c r="J606"/>
  <c r="J525"/>
  <c r="BK502"/>
  <c r="J473"/>
  <c r="BK434"/>
  <c r="J396"/>
  <c r="BK326"/>
  <c r="BK254"/>
  <c r="BK219"/>
  <c r="J165"/>
  <c r="BK654"/>
  <c r="BK606"/>
  <c r="BK517"/>
  <c r="BK458"/>
  <c r="J410"/>
  <c r="J361"/>
  <c r="BK296"/>
  <c r="BK199"/>
  <c r="BK128"/>
  <c r="J620"/>
  <c r="J576"/>
  <c r="BK493"/>
  <c r="J453"/>
  <c r="BK421"/>
  <c r="BK361"/>
  <c r="BK336"/>
  <c r="BK283"/>
  <c r="J221"/>
  <c r="BK113"/>
  <c r="J591"/>
  <c r="J527"/>
  <c r="BK511"/>
  <c r="BK445"/>
  <c r="BK410"/>
  <c r="BK343"/>
  <c r="J313"/>
  <c r="J281"/>
  <c r="BK237"/>
  <c r="BK225"/>
  <c r="J159"/>
  <c r="J644"/>
  <c r="BK593"/>
  <c r="J483"/>
  <c r="J428"/>
  <c r="J387"/>
  <c r="BK307"/>
  <c r="J277"/>
  <c r="J228"/>
  <c r="J163"/>
  <c r="BK631"/>
  <c r="J579"/>
  <c r="BK513"/>
  <c r="J458"/>
  <c r="J391"/>
  <c r="BK334"/>
  <c r="J296"/>
  <c r="J248"/>
  <c r="BK212"/>
  <c r="J130"/>
  <c r="BK633"/>
  <c r="J574"/>
  <c r="J515"/>
  <c r="J439"/>
  <c r="J394"/>
  <c r="BK309"/>
  <c r="BK286"/>
  <c r="BK240"/>
  <c r="J171"/>
  <c r="BK130"/>
  <c r="J640"/>
  <c r="J557"/>
  <c r="BK506"/>
  <c r="J476"/>
  <c r="J460"/>
  <c r="J421"/>
  <c r="J385"/>
  <c r="J312"/>
  <c r="BK197"/>
  <c r="J119"/>
  <c r="J595"/>
  <c r="BK568"/>
  <c r="BK470"/>
  <c r="J441"/>
  <c r="BK328"/>
  <c r="BK313"/>
  <c r="BK214"/>
  <c r="J177"/>
  <c r="J638"/>
  <c r="J610"/>
  <c r="BK571"/>
  <c r="J497"/>
  <c r="BK465"/>
  <c r="J434"/>
  <c r="BK387"/>
  <c r="J321"/>
  <c r="BK269"/>
  <c r="J183"/>
  <c r="J635"/>
  <c r="J566"/>
  <c r="J519"/>
  <c r="J451"/>
  <c r="BK430"/>
  <c r="J397"/>
  <c r="BK341"/>
  <c r="BK312"/>
  <c r="J286"/>
  <c r="BK242"/>
  <c r="J226"/>
  <c r="BK161"/>
  <c r="J663"/>
  <c r="J626"/>
  <c r="J550"/>
  <c r="J464"/>
  <c r="BK415"/>
  <c r="J356"/>
  <c r="J293"/>
  <c r="J217"/>
  <c r="J187"/>
  <c r="BK137"/>
  <c r="J608"/>
  <c r="BK519"/>
  <c r="BK473"/>
  <c r="J409"/>
  <c r="BK359"/>
  <c r="J326"/>
  <c r="BK291"/>
  <c r="J240"/>
  <c r="BK135"/>
  <c r="J657"/>
  <c r="J538"/>
  <c r="J478"/>
  <c r="BK424"/>
  <c r="J359"/>
  <c r="BK308"/>
  <c r="BK281"/>
  <c r="BK258"/>
  <c r="BK177"/>
  <c r="BK126"/>
  <c r="BK614"/>
  <c r="J511"/>
  <c r="J489"/>
  <c r="BK468"/>
  <c r="BK435"/>
  <c r="BK397"/>
  <c r="J371"/>
  <c r="BK298"/>
  <c r="J224"/>
  <c r="BK148"/>
  <c r="BK608"/>
  <c r="J588"/>
  <c r="J529"/>
  <c r="BK466"/>
  <c r="J455"/>
  <c r="BK385"/>
  <c r="J332"/>
  <c r="J304"/>
  <c r="J208"/>
  <c r="J157"/>
  <c r="BK640"/>
  <c r="J612"/>
  <c r="BK566"/>
  <c r="J470"/>
  <c r="J430"/>
  <c r="BK371"/>
  <c r="J323"/>
  <c r="J284"/>
  <c r="BK201"/>
  <c r="BK644"/>
  <c r="J575"/>
  <c r="BK546"/>
  <c r="J506"/>
  <c r="BK481"/>
  <c r="BK529"/>
  <c r="BK436"/>
  <c r="BK396"/>
  <c r="J329"/>
  <c r="J302"/>
  <c r="BK275"/>
  <c r="BK221"/>
  <c r="J161"/>
  <c r="BK635"/>
  <c r="J534"/>
  <c r="BK495"/>
  <c r="J445"/>
  <c r="BK362"/>
  <c r="BK332"/>
  <c r="J252"/>
  <c r="BK234"/>
  <c r="BK165"/>
  <c r="J123"/>
  <c r="J616"/>
  <c r="BK557"/>
  <c r="J517"/>
  <c r="J486"/>
  <c r="J420"/>
  <c r="BK353"/>
  <c r="J301"/>
  <c r="J237"/>
  <c r="BK159"/>
  <c r="BK646"/>
  <c r="BK540"/>
  <c r="J495"/>
  <c r="J471"/>
  <c r="BK428"/>
  <c r="J392"/>
  <c r="J325"/>
  <c r="J243"/>
  <c r="BK187"/>
  <c r="J642"/>
  <c r="J599"/>
  <c r="BK538"/>
  <c r="J446"/>
  <c r="BK380"/>
  <c r="J308"/>
  <c r="BK267"/>
  <c r="BK181"/>
  <c r="J654"/>
  <c r="BK591"/>
  <c r="J555"/>
  <c r="BK448"/>
  <c r="BK391"/>
  <c r="BK306"/>
  <c r="J260"/>
  <c r="J629"/>
  <c r="BK550"/>
  <c r="J521"/>
  <c r="BK486"/>
  <c r="J442"/>
  <c r="J351"/>
  <c r="J328"/>
  <c r="J295"/>
  <c r="J267"/>
  <c r="J232"/>
  <c r="J179"/>
  <c r="J133"/>
  <c r="BK599"/>
  <c r="J571"/>
  <c r="J465"/>
  <c r="J435"/>
  <c r="BK376"/>
  <c r="BK270"/>
  <c r="J212"/>
  <c r="BK133"/>
  <c r="J601"/>
  <c r="BK570"/>
  <c r="BK455"/>
  <c r="BK357"/>
  <c r="J273"/>
  <c r="BK235"/>
  <c r="BK169"/>
  <c r="BK642"/>
  <c r="BK523"/>
  <c r="BK450"/>
  <c r="BK407"/>
  <c r="J343"/>
  <c r="J291"/>
  <c r="J275"/>
  <c r="BK173"/>
  <c r="J633"/>
  <c r="BK603"/>
  <c r="J544"/>
  <c r="BK497"/>
  <c r="BK464"/>
  <c r="J426"/>
  <c r="J376"/>
  <c r="BK323"/>
  <c r="BK232"/>
  <c r="J192"/>
  <c r="BK648"/>
  <c r="BK601"/>
  <c r="BK575"/>
  <c r="BK508"/>
  <c r="BK460"/>
  <c r="J418"/>
  <c r="J319"/>
  <c r="J242"/>
  <c r="J175"/>
  <c i="1" r="AS54"/>
  <c i="2" r="BK618"/>
  <c r="BK579"/>
  <c r="BK542"/>
  <c r="J463"/>
  <c r="BK404"/>
  <c r="J353"/>
  <c r="BK304"/>
  <c r="BK224"/>
  <c r="J148"/>
  <c r="J618"/>
  <c r="J523"/>
  <c r="BK500"/>
  <c r="J448"/>
  <c r="BK420"/>
  <c r="BK394"/>
  <c r="J334"/>
  <c r="BK293"/>
  <c r="J219"/>
  <c r="BK175"/>
  <c r="J128"/>
  <c r="J648"/>
  <c r="J603"/>
  <c r="BK574"/>
  <c r="BK544"/>
  <c r="J443"/>
  <c r="BK409"/>
  <c r="BK339"/>
  <c r="J306"/>
  <c r="BK279"/>
  <c r="J230"/>
  <c r="BK189"/>
  <c r="J152"/>
  <c r="J589"/>
  <c r="J568"/>
  <c r="BK476"/>
  <c r="BK393"/>
  <c r="J339"/>
  <c r="J299"/>
  <c r="BK243"/>
  <c r="J189"/>
  <c r="J117"/>
  <c r="BK610"/>
  <c r="BK534"/>
  <c r="J504"/>
  <c r="J415"/>
  <c r="J358"/>
  <c r="BK288"/>
  <c r="J241"/>
  <c r="J225"/>
  <c r="J154"/>
  <c r="BK119"/>
  <c r="J586"/>
  <c r="BK521"/>
  <c r="J475"/>
  <c r="BK457"/>
  <c r="J407"/>
  <c r="BK349"/>
  <c r="J269"/>
  <c r="J214"/>
  <c r="J137"/>
  <c r="BK624"/>
  <c r="BK589"/>
  <c r="J500"/>
  <c r="BK443"/>
  <c r="J347"/>
  <c r="J307"/>
  <c r="J203"/>
  <c r="BK152"/>
  <c r="BK629"/>
  <c r="J581"/>
  <c r="J552"/>
  <c r="BK489"/>
  <c r="J432"/>
  <c r="BK389"/>
  <c r="J341"/>
  <c r="BK272"/>
  <c r="J235"/>
  <c r="J173"/>
  <c r="J650"/>
  <c r="J583"/>
  <c r="BK525"/>
  <c r="J502"/>
  <c r="J438"/>
  <c r="BK399"/>
  <c r="J349"/>
  <c r="BK299"/>
  <c r="BK252"/>
  <c r="BK192"/>
  <c r="BK154"/>
  <c r="BK657"/>
  <c r="BK612"/>
  <c r="BK578"/>
  <c r="BK532"/>
  <c r="BK441"/>
  <c r="J389"/>
  <c r="J316"/>
  <c r="J298"/>
  <c r="J254"/>
  <c r="J201"/>
  <c r="BK650"/>
  <c r="BK583"/>
  <c r="J532"/>
  <c r="J481"/>
  <c r="BK402"/>
  <c r="BK319"/>
  <c r="BK256"/>
  <c r="J197"/>
  <c r="BK150"/>
  <c r="BK626"/>
  <c r="J540"/>
  <c r="BK491"/>
  <c r="J436"/>
  <c r="J399"/>
  <c r="BK347"/>
  <c r="J290"/>
  <c r="J272"/>
  <c r="BK183"/>
  <c r="BK139"/>
  <c r="BK616"/>
  <c r="J546"/>
  <c r="J491"/>
  <c r="BK461"/>
  <c r="J404"/>
  <c r="J382"/>
  <c r="BK226"/>
  <c r="BK167"/>
  <c r="J115"/>
  <c r="BK620"/>
  <c r="BK581"/>
  <c r="BK536"/>
  <c r="BK463"/>
  <c r="BK367"/>
  <c r="BK321"/>
  <c r="J270"/>
  <c r="J205"/>
  <c r="J150"/>
  <c r="BK622"/>
  <c r="BK597"/>
  <c r="BK548"/>
  <c r="BK483"/>
  <c r="BK451"/>
  <c r="BK413"/>
  <c r="BK358"/>
  <c r="BK290"/>
  <c r="J256"/>
  <c r="J167"/>
  <c r="J624"/>
  <c r="BK572"/>
  <c r="BK504"/>
  <c r="J468"/>
  <c r="BK418"/>
  <c r="J367"/>
  <c r="BK329"/>
  <c r="BK284"/>
  <c r="J234"/>
  <c r="BK205"/>
  <c r="J169"/>
  <c r="J113"/>
  <c r="J622"/>
  <c r="J597"/>
  <c r="J570"/>
  <c r="BK453"/>
  <c r="J402"/>
  <c r="J357"/>
  <c r="BK301"/>
  <c r="BK248"/>
  <c r="J181"/>
  <c r="J126"/>
  <c r="BK588"/>
  <c r="BK515"/>
  <c r="J461"/>
  <c r="BK426"/>
  <c r="J345"/>
  <c r="BK302"/>
  <c r="BK260"/>
  <c r="BK217"/>
  <c r="BK117"/>
  <c r="J660"/>
  <c r="BK555"/>
  <c r="J513"/>
  <c r="BK442"/>
  <c r="J380"/>
  <c r="J336"/>
  <c r="J283"/>
  <c r="BK228"/>
  <c r="BK115"/>
  <c r="J578"/>
  <c r="J536"/>
  <c r="BK478"/>
  <c r="J466"/>
  <c r="BK432"/>
  <c r="J362"/>
  <c r="BK241"/>
  <c r="BK203"/>
  <c r="J135"/>
  <c r="J631"/>
  <c r="BK576"/>
  <c r="BK475"/>
  <c r="J424"/>
  <c r="BK325"/>
  <c r="BK273"/>
  <c r="BK194"/>
  <c r="J139"/>
  <c r="J614"/>
  <c r="J572"/>
  <c r="BK527"/>
  <c r="J457"/>
  <c r="BK392"/>
  <c r="BK345"/>
  <c r="BK295"/>
  <c r="J264"/>
  <c r="BK179"/>
  <c r="BK663"/>
  <c r="BK586"/>
  <c r="J542"/>
  <c r="J508"/>
  <c r="BK446"/>
  <c r="J413"/>
  <c r="J393"/>
  <c r="BK316"/>
  <c r="BK277"/>
  <c r="BK230"/>
  <c r="BK171"/>
  <c r="BK660"/>
  <c r="BK595"/>
  <c r="J548"/>
  <c r="J450"/>
  <c r="J412"/>
  <c r="BK382"/>
  <c r="J309"/>
  <c r="J288"/>
  <c r="J258"/>
  <c r="BK208"/>
  <c r="BK157"/>
  <c r="BK638"/>
  <c r="BK552"/>
  <c r="BK471"/>
  <c r="BK439"/>
  <c r="BK351"/>
  <c r="BK264"/>
  <c r="J199"/>
  <c r="BK163"/>
  <c l="1" r="P112"/>
  <c r="BK160"/>
  <c r="J160"/>
  <c r="J63"/>
  <c r="R191"/>
  <c r="P223"/>
  <c r="P266"/>
  <c r="P311"/>
  <c r="BK331"/>
  <c r="J331"/>
  <c r="J73"/>
  <c r="P355"/>
  <c r="BK423"/>
  <c r="J423"/>
  <c r="J78"/>
  <c r="P485"/>
  <c r="T510"/>
  <c r="P585"/>
  <c r="R122"/>
  <c r="T191"/>
  <c r="BK223"/>
  <c r="J223"/>
  <c r="J68"/>
  <c r="R266"/>
  <c r="R311"/>
  <c r="BK355"/>
  <c r="J355"/>
  <c r="J75"/>
  <c r="BK401"/>
  <c r="J401"/>
  <c r="J76"/>
  <c r="P401"/>
  <c r="BK417"/>
  <c r="J417"/>
  <c r="J77"/>
  <c r="P417"/>
  <c r="BK480"/>
  <c r="J480"/>
  <c r="J79"/>
  <c r="T480"/>
  <c r="P510"/>
  <c r="T531"/>
  <c r="P554"/>
  <c r="BK637"/>
  <c r="J637"/>
  <c r="J85"/>
  <c r="BK122"/>
  <c r="J122"/>
  <c r="J62"/>
  <c r="R160"/>
  <c r="BK211"/>
  <c r="J211"/>
  <c r="J67"/>
  <c r="BK239"/>
  <c r="J239"/>
  <c r="J69"/>
  <c r="R239"/>
  <c r="P315"/>
  <c r="R355"/>
  <c r="T401"/>
  <c r="T417"/>
  <c r="P480"/>
  <c r="BK531"/>
  <c r="J531"/>
  <c r="J82"/>
  <c r="T585"/>
  <c r="P122"/>
  <c r="BK191"/>
  <c r="J191"/>
  <c r="J64"/>
  <c r="T211"/>
  <c r="T266"/>
  <c r="R315"/>
  <c r="P331"/>
  <c r="T355"/>
  <c r="R401"/>
  <c r="R417"/>
  <c r="BK485"/>
  <c r="J485"/>
  <c r="J80"/>
  <c r="R510"/>
  <c r="BK585"/>
  <c r="J585"/>
  <c r="J84"/>
  <c r="T637"/>
  <c r="BK112"/>
  <c r="J112"/>
  <c r="J61"/>
  <c r="T122"/>
  <c r="P191"/>
  <c r="R223"/>
  <c r="P239"/>
  <c r="BK311"/>
  <c r="J311"/>
  <c r="J71"/>
  <c r="T311"/>
  <c r="BK338"/>
  <c r="J338"/>
  <c r="J74"/>
  <c r="R338"/>
  <c r="P423"/>
  <c r="T485"/>
  <c r="BK554"/>
  <c r="J554"/>
  <c r="J83"/>
  <c r="R554"/>
  <c r="P637"/>
  <c r="T112"/>
  <c r="P160"/>
  <c r="R211"/>
  <c r="BK266"/>
  <c r="J266"/>
  <c r="J70"/>
  <c r="T315"/>
  <c r="T331"/>
  <c r="P338"/>
  <c r="R423"/>
  <c r="R485"/>
  <c r="R531"/>
  <c r="T554"/>
  <c r="R637"/>
  <c r="R112"/>
  <c r="R111"/>
  <c r="T160"/>
  <c r="P211"/>
  <c r="T223"/>
  <c r="T239"/>
  <c r="BK315"/>
  <c r="J315"/>
  <c r="J72"/>
  <c r="R331"/>
  <c r="T338"/>
  <c r="T423"/>
  <c r="R480"/>
  <c r="BK510"/>
  <c r="J510"/>
  <c r="J81"/>
  <c r="P531"/>
  <c r="R585"/>
  <c r="BK656"/>
  <c r="J656"/>
  <c r="J88"/>
  <c r="BK659"/>
  <c r="J659"/>
  <c r="J89"/>
  <c r="BK207"/>
  <c r="J207"/>
  <c r="J65"/>
  <c r="BK653"/>
  <c r="J653"/>
  <c r="J87"/>
  <c r="BK662"/>
  <c r="J662"/>
  <c r="J90"/>
  <c r="F106"/>
  <c r="BF113"/>
  <c r="BF115"/>
  <c r="BF139"/>
  <c r="BF154"/>
  <c r="BF159"/>
  <c r="BF177"/>
  <c r="BF181"/>
  <c r="BF183"/>
  <c r="BF192"/>
  <c r="BF221"/>
  <c r="BF224"/>
  <c r="BF225"/>
  <c r="BF228"/>
  <c r="BF230"/>
  <c r="BF241"/>
  <c r="BF267"/>
  <c r="BF349"/>
  <c r="BF353"/>
  <c r="BF396"/>
  <c r="BF397"/>
  <c r="BF412"/>
  <c r="BF413"/>
  <c r="BF421"/>
  <c r="BF434"/>
  <c r="BF442"/>
  <c r="BF451"/>
  <c r="BF465"/>
  <c r="BF468"/>
  <c r="BF504"/>
  <c r="BF506"/>
  <c r="BF508"/>
  <c r="BF542"/>
  <c r="BF544"/>
  <c r="BF546"/>
  <c r="BF571"/>
  <c r="BF572"/>
  <c r="BF575"/>
  <c r="BF593"/>
  <c r="BF610"/>
  <c r="BF616"/>
  <c r="BF642"/>
  <c r="BF654"/>
  <c r="F55"/>
  <c r="BF171"/>
  <c r="BF173"/>
  <c r="BF175"/>
  <c r="BF240"/>
  <c r="BF272"/>
  <c r="BF283"/>
  <c r="BF291"/>
  <c r="BF302"/>
  <c r="BF323"/>
  <c r="BF326"/>
  <c r="BF356"/>
  <c r="BF357"/>
  <c r="BF367"/>
  <c r="BF391"/>
  <c r="BF392"/>
  <c r="BF404"/>
  <c r="BF430"/>
  <c r="BF445"/>
  <c r="BF446"/>
  <c r="BF455"/>
  <c r="BF460"/>
  <c r="BF466"/>
  <c r="BF502"/>
  <c r="BF515"/>
  <c r="BF517"/>
  <c r="BF519"/>
  <c r="BF521"/>
  <c r="BF525"/>
  <c r="BF527"/>
  <c r="BF538"/>
  <c r="BF540"/>
  <c r="BF552"/>
  <c r="BF557"/>
  <c r="BF566"/>
  <c r="BF608"/>
  <c r="BF650"/>
  <c r="J54"/>
  <c r="BF163"/>
  <c r="BF187"/>
  <c r="BF199"/>
  <c r="BF201"/>
  <c r="BF254"/>
  <c r="BF258"/>
  <c r="BF269"/>
  <c r="BF308"/>
  <c r="BF309"/>
  <c r="BF336"/>
  <c r="BF376"/>
  <c r="BF389"/>
  <c r="BF435"/>
  <c r="BF461"/>
  <c r="BF463"/>
  <c r="BF464"/>
  <c r="BF483"/>
  <c r="BF489"/>
  <c r="BF497"/>
  <c r="BF576"/>
  <c r="BF578"/>
  <c r="BF614"/>
  <c r="BF631"/>
  <c r="BF635"/>
  <c r="BF638"/>
  <c r="BF640"/>
  <c r="BF646"/>
  <c r="BF660"/>
  <c r="E48"/>
  <c r="BF126"/>
  <c r="BF130"/>
  <c r="BF133"/>
  <c r="BF152"/>
  <c r="BF157"/>
  <c r="BF169"/>
  <c r="BF217"/>
  <c r="BF226"/>
  <c r="BF232"/>
  <c r="BF279"/>
  <c r="BF286"/>
  <c r="BF296"/>
  <c r="BF307"/>
  <c r="BF312"/>
  <c r="BF316"/>
  <c r="BF347"/>
  <c r="BF399"/>
  <c r="BF415"/>
  <c r="BF418"/>
  <c r="BF424"/>
  <c r="BF426"/>
  <c r="BF438"/>
  <c r="BF443"/>
  <c r="BF471"/>
  <c r="BF473"/>
  <c r="BF476"/>
  <c r="BF511"/>
  <c r="BF523"/>
  <c r="BF534"/>
  <c r="BF568"/>
  <c r="BF570"/>
  <c r="BF586"/>
  <c r="BF601"/>
  <c r="BF603"/>
  <c r="BF606"/>
  <c r="BF644"/>
  <c r="BF663"/>
  <c r="BF117"/>
  <c r="BF119"/>
  <c r="BF135"/>
  <c r="BF165"/>
  <c r="BF167"/>
  <c r="BF189"/>
  <c r="BF237"/>
  <c r="BF243"/>
  <c r="BF248"/>
  <c r="BF277"/>
  <c r="BF281"/>
  <c r="BF290"/>
  <c r="BF298"/>
  <c r="BF299"/>
  <c r="BF301"/>
  <c r="BF339"/>
  <c r="BF341"/>
  <c r="BF343"/>
  <c r="BF351"/>
  <c r="BF359"/>
  <c r="BF361"/>
  <c r="BF362"/>
  <c r="BF393"/>
  <c r="BF394"/>
  <c r="BF402"/>
  <c r="BF407"/>
  <c r="BF420"/>
  <c r="BF448"/>
  <c r="BF450"/>
  <c r="BF478"/>
  <c r="BF481"/>
  <c r="BF486"/>
  <c r="BF491"/>
  <c r="BF493"/>
  <c r="BF495"/>
  <c r="BF513"/>
  <c r="BF612"/>
  <c r="BF626"/>
  <c r="BF657"/>
  <c r="J104"/>
  <c r="BF123"/>
  <c r="BF128"/>
  <c r="BF179"/>
  <c r="BF194"/>
  <c r="BF234"/>
  <c r="BF256"/>
  <c r="BF264"/>
  <c r="BF270"/>
  <c r="BF273"/>
  <c r="BF275"/>
  <c r="BF284"/>
  <c r="BF288"/>
  <c r="BF293"/>
  <c r="BF295"/>
  <c r="BF306"/>
  <c r="BF313"/>
  <c r="BF321"/>
  <c r="BF345"/>
  <c r="BF358"/>
  <c r="BF380"/>
  <c r="BF387"/>
  <c r="BF409"/>
  <c r="BF410"/>
  <c r="BF436"/>
  <c r="BF439"/>
  <c r="BF441"/>
  <c r="BF529"/>
  <c r="BF532"/>
  <c r="BF555"/>
  <c r="BF574"/>
  <c r="BF579"/>
  <c r="BF581"/>
  <c r="BF588"/>
  <c r="BF589"/>
  <c r="BF591"/>
  <c r="BF595"/>
  <c r="BF620"/>
  <c r="BF622"/>
  <c r="BF633"/>
  <c r="BF648"/>
  <c r="BF137"/>
  <c r="BF148"/>
  <c r="BF150"/>
  <c r="BF161"/>
  <c r="BF197"/>
  <c r="BF203"/>
  <c r="BF205"/>
  <c r="BF208"/>
  <c r="BF212"/>
  <c r="BF214"/>
  <c r="BF219"/>
  <c r="BF235"/>
  <c r="BF242"/>
  <c r="BF252"/>
  <c r="BF260"/>
  <c r="BF304"/>
  <c r="BF319"/>
  <c r="BF325"/>
  <c r="BF328"/>
  <c r="BF329"/>
  <c r="BF332"/>
  <c r="BF334"/>
  <c r="BF371"/>
  <c r="BF382"/>
  <c r="BF385"/>
  <c r="BF428"/>
  <c r="BF432"/>
  <c r="BF453"/>
  <c r="BF457"/>
  <c r="BF458"/>
  <c r="BF470"/>
  <c r="BF475"/>
  <c r="BF500"/>
  <c r="BF536"/>
  <c r="BF548"/>
  <c r="BF550"/>
  <c r="BF583"/>
  <c r="BF597"/>
  <c r="BF599"/>
  <c r="BF618"/>
  <c r="BF624"/>
  <c r="BF629"/>
  <c r="F33"/>
  <c i="1" r="AZ55"/>
  <c r="AZ54"/>
  <c r="W29"/>
  <c i="2" r="F36"/>
  <c i="1" r="BC55"/>
  <c r="BC54"/>
  <c r="AY54"/>
  <c i="2" r="F35"/>
  <c i="1" r="BB55"/>
  <c r="BB54"/>
  <c r="AX54"/>
  <c i="2" r="J33"/>
  <c i="1" r="AV55"/>
  <c i="2" r="F37"/>
  <c i="1" r="BD55"/>
  <c r="BD54"/>
  <c r="W33"/>
  <c i="2" l="1" r="R210"/>
  <c r="R110"/>
  <c r="T111"/>
  <c r="P210"/>
  <c r="T210"/>
  <c r="P111"/>
  <c r="P110"/>
  <c i="1" r="AU55"/>
  <c i="2" r="BK210"/>
  <c r="J210"/>
  <c r="J66"/>
  <c r="BK652"/>
  <c r="J652"/>
  <c r="J86"/>
  <c r="BK111"/>
  <c r="BK110"/>
  <c r="J110"/>
  <c r="J59"/>
  <c i="1" r="AU54"/>
  <c r="W31"/>
  <c r="W32"/>
  <c i="2" r="J34"/>
  <c i="1" r="AW55"/>
  <c r="AT55"/>
  <c r="AV54"/>
  <c r="AK29"/>
  <c i="2" r="F34"/>
  <c i="1" r="BA55"/>
  <c r="BA54"/>
  <c r="AW54"/>
  <c r="AK30"/>
  <c i="2" l="1" r="T110"/>
  <c r="J111"/>
  <c r="J60"/>
  <c r="J30"/>
  <c i="1" r="AG55"/>
  <c r="AG54"/>
  <c r="AK26"/>
  <c r="AK35"/>
  <c r="W30"/>
  <c r="AT54"/>
  <c i="2" l="1" r="J3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<sst xmlns="http://schemas.openxmlformats.org/spreadsheetml/2006/main">
  <si>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</si>
  <si>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</si>
  <si>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</si>
  <si>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</si>
  <si>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</si>
  <si>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{87a01eac-29eb-465b-9a7c-5520304ba021}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</si>
  <si>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</si>
  <si>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</si>
  <si>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</si>
  <si>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</si>
  <si>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</si>
  <si>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</si>
  <si>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</si>
  <si>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</si>
  <si>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240131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</si>
  <si>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</si>
  <si>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</si>
  <si>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Městká část Praha 5</t>
  </si>
  <si>
    <t>KSO:</t>
  </si>
  <si>
    <t/>
  </si>
  <si>
    <t>CC-CZ:</t>
  </si>
  <si>
    <t>Místo:</t>
  </si>
  <si>
    <t>Praha 5</t>
  </si>
  <si>
    <t>Datum:</t>
  </si>
  <si>
    <t>31. 1. 2024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</si>
  <si>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</si>
  <si>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</si>
  <si>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</si>
  <si>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</si>
  <si>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</si>
  <si>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</si>
  <si>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</si>
  <si>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</si>
  <si>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</si>
  <si>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</si>
  <si>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</si>
  <si>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</si>
  <si>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</si>
  <si>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</si>
  <si>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</si>
  <si>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</si>
  <si>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</si>
  <si>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</si>
  <si>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</si>
  <si>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</si>
  <si>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</si>
  <si>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</si>
  <si>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</si>
  <si>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</si>
  <si>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</si>
  <si>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</si>
  <si>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</si>
  <si>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</si>
  <si>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</si>
  <si>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</si>
  <si>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</si>
  <si>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</si>
  <si>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</si>
  <si>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</si>
  <si>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</si>
  <si>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</si>
  <si>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</si>
  <si>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</si>
  <si>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</si>
  <si>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</si>
  <si>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</si>
  <si>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</si>
  <si>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</si>
  <si>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</si>
  <si>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</si>
  <si>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</si>
  <si>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</si>
  <si>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</si>
  <si>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</si>
  <si>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</si>
  <si>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</si>
  <si>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240131 - 03</t>
  </si>
  <si>
    <t>Plzeňská 947/129B, byt 4</t>
  </si>
  <si>
    <t>STA</t>
  </si>
  <si>
    <t>1</t>
  </si>
  <si>
    <t>{e2e22278-e463-4382-a558-cfd2077b4f88}</t>
  </si>
  <si>
    <t>KRYCÍ LIST SOUPISU PRACÍ</t>
  </si>
  <si>
    <t>Objekt:</t>
  </si>
  <si>
    <t>240131 - 03 - Plzeňská 947/129B, byt 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</si>
  <si>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</si>
  <si>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</si>
  <si>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</si>
  <si>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</si>
  <si>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</si>
  <si>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</si>
  <si>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</si>
  <si>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</si>
  <si>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</si>
  <si>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</si>
  <si>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</si>
  <si>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</si>
  <si>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</si>
  <si>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</si>
  <si>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</si>
  <si>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</si>
  <si>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</si>
  <si>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</si>
  <si>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</si>
  <si>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</si>
  <si>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</si>
  <si>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</si>
  <si>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</si>
  <si>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</si>
  <si>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</si>
  <si>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</si>
  <si>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</si>
  <si>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</si>
  <si>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</si>
  <si>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</si>
  <si>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</si>
  <si>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</si>
  <si>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</si>
  <si>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</si>
  <si>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</si>
  <si>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</si>
  <si>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</si>
  <si>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</si>
  <si>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</si>
  <si>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</si>
  <si>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</si>
  <si>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</si>
  <si>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</si>
  <si>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</si>
  <si>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</si>
  <si>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</si>
  <si>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</si>
  <si>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</si>
  <si>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</si>
  <si>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</si>
  <si>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</si>
  <si>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</si>
  <si>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</si>
  <si>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</si>
  <si>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</si>
  <si>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Příčky z pórobetonových tvárnic hladkých na tenké maltové lože objemová hmotnost do 500 kg/m3, tloušťka příčky 100 mm</t>
  </si>
  <si>
    <t>m2</t>
  </si>
  <si>
    <t>CS ÚRS 2024 01</t>
  </si>
  <si>
    <t>4</t>
  </si>
  <si>
    <t>2</t>
  </si>
  <si>
    <t>-1412110787</t>
  </si>
  <si>
    <t>Online PSC</t>
  </si>
  <si>
    <t>https://podminky.urs.cz/item/CS_URS_2024_01/342272225</t>
  </si>
  <si>
    <t>342291111</t>
  </si>
  <si>
    <t>Ukotvení příček polyuretanovou pěnou, tl. příčky do 100 mm</t>
  </si>
  <si>
    <t>m</t>
  </si>
  <si>
    <t>1762152912</t>
  </si>
  <si>
    <t>https://podminky.urs.cz/item/CS_URS_2024_01/342291111</t>
  </si>
  <si>
    <t>342291121</t>
  </si>
  <si>
    <t>Ukotvení příček plochými kotvami, do konstrukce cihelné</t>
  </si>
  <si>
    <t>1991330995</t>
  </si>
  <si>
    <t>https://podminky.urs.cz/item/CS_URS_2024_01/342291121</t>
  </si>
  <si>
    <t>346244352</t>
  </si>
  <si>
    <t>Obezdívka koupelnových van ploch rovných z přesných pórobetonových tvárnic, na tenké maltové lože, tl. 50 mm</t>
  </si>
  <si>
    <t>-801462115</t>
  </si>
  <si>
    <t>https://podminky.urs.cz/item/CS_URS_2024_01/346244352</t>
  </si>
  <si>
    <t>VV</t>
  </si>
  <si>
    <t>(0,7*2)*0,6+(2,1*2)*0,6+0,7*0,4</t>
  </si>
  <si>
    <t>6</t>
  </si>
  <si>
    <t>Úpravy povrchů, podlahy a osazování výplní</t>
  </si>
  <si>
    <t>5</t>
  </si>
  <si>
    <t>611131121</t>
  </si>
  <si>
    <t>Podkladní a spojovací vrstva vnitřních omítaných ploch penetrace disperzní nanášená ručně stropů</t>
  </si>
  <si>
    <t>-881148155</t>
  </si>
  <si>
    <t>https://podminky.urs.cz/item/CS_URS_2024_01/611131121</t>
  </si>
  <si>
    <t>60,3" oprava omítek stropů 100%</t>
  </si>
  <si>
    <t>611142001</t>
  </si>
  <si>
    <t>Pletivo vnitřních ploch v ploše nebo pruzích, na plném podkladu sklovláknité vtlačené do tmelu včetně tmelu stropů</t>
  </si>
  <si>
    <t>-228597093</t>
  </si>
  <si>
    <t>https://podminky.urs.cz/item/CS_URS_2024_01/611142001</t>
  </si>
  <si>
    <t>7</t>
  </si>
  <si>
    <t>611321131</t>
  </si>
  <si>
    <t>Vápenocementový štuk vnitřních ploch tloušťky do 3 mm vodorovných konstrukcí stropů rovných</t>
  </si>
  <si>
    <t>422893758</t>
  </si>
  <si>
    <t>https://podminky.urs.cz/item/CS_URS_2024_01/611321131</t>
  </si>
  <si>
    <t>8</t>
  </si>
  <si>
    <t>612131121</t>
  </si>
  <si>
    <t>Podkladní a spojovací vrstva vnitřních omítaných ploch penetrace disperzní nanášená ručně stěn</t>
  </si>
  <si>
    <t>566446834</t>
  </si>
  <si>
    <t>https://podminky.urs.cz/item/CS_URS_2024_01/612131121</t>
  </si>
  <si>
    <t>162,4" oprava omítek stěn do 100%</t>
  </si>
  <si>
    <t>9</t>
  </si>
  <si>
    <t>612135101</t>
  </si>
  <si>
    <t>Hrubá výplň rýh maltou jakékoli šířky rýhy ve stěnách</t>
  </si>
  <si>
    <t>38514699</t>
  </si>
  <si>
    <t>https://podminky.urs.cz/item/CS_URS_2024_01/612135101</t>
  </si>
  <si>
    <t>10</t>
  </si>
  <si>
    <t>612142001</t>
  </si>
  <si>
    <t>Pletivo vnitřních ploch v ploše nebo pruzích, na plném podkladu sklovláknité vtlačené do tmelu včetně tmelu stěn</t>
  </si>
  <si>
    <t>-1176784330</t>
  </si>
  <si>
    <t>https://podminky.urs.cz/item/CS_URS_2024_01/612142001</t>
  </si>
  <si>
    <t>11</t>
  </si>
  <si>
    <t>612311131</t>
  </si>
  <si>
    <t>Vápenný štuk vnitřních ploch tloušťky do 3 mm svislých konstrukcí stěn</t>
  </si>
  <si>
    <t>1244035188</t>
  </si>
  <si>
    <t>https://podminky.urs.cz/item/CS_URS_2024_01/612311131</t>
  </si>
  <si>
    <t>612321121</t>
  </si>
  <si>
    <t>Omítka vápenocementová vnitřních ploch nanášená ručně jednovrstvá, tloušťky do 10 mm hladká svislých konstrukcí stěn</t>
  </si>
  <si>
    <t>-1860729440</t>
  </si>
  <si>
    <t>https://podminky.urs.cz/item/CS_URS_2024_01/612321121</t>
  </si>
  <si>
    <t>20,2" koupelna, WC</t>
  </si>
  <si>
    <t>Mezisoučet</t>
  </si>
  <si>
    <t>3,8" kuchyňská linka</t>
  </si>
  <si>
    <t>6" původní kuch. linka</t>
  </si>
  <si>
    <t>Součet</t>
  </si>
  <si>
    <t>13</t>
  </si>
  <si>
    <t>612321141</t>
  </si>
  <si>
    <t>Omítka vápenocementová vnitřních ploch nanášená ručně dvouvrstvá, tloušťky jádrové omítky do 10 mm a tloušťky štuku do 3 mm štuková svislých konstrukcí stěn</t>
  </si>
  <si>
    <t>232806937</t>
  </si>
  <si>
    <t>https://podminky.urs.cz/item/CS_URS_2024_01/612321141</t>
  </si>
  <si>
    <t>14</t>
  </si>
  <si>
    <t>619991011</t>
  </si>
  <si>
    <t>Zakrytí vnitřních ploch před znečištěním fólií včetně pozdějšího odkrytí samostatných konstrukcí a prvků</t>
  </si>
  <si>
    <t>-2086897339</t>
  </si>
  <si>
    <t>https://podminky.urs.cz/item/CS_URS_2024_01/619991011</t>
  </si>
  <si>
    <t>15</t>
  </si>
  <si>
    <t>619995001</t>
  </si>
  <si>
    <t>Začištění omítek (s dodáním hmot) kolem oken, dveří, podlah, obkladů apod.</t>
  </si>
  <si>
    <t>1542588690</t>
  </si>
  <si>
    <t>https://podminky.urs.cz/item/CS_URS_2024_01/619995001</t>
  </si>
  <si>
    <t>16</t>
  </si>
  <si>
    <t>632451111</t>
  </si>
  <si>
    <t>Potěr cementový samonivelační ze suchých směsí tloušťky přes 25 do 30 mm</t>
  </si>
  <si>
    <t>-2055375184</t>
  </si>
  <si>
    <t>https://podminky.urs.cz/item/CS_URS_2024_01/632451111</t>
  </si>
  <si>
    <t>1,44" vyrovnání podlahy pod vanou</t>
  </si>
  <si>
    <t>17</t>
  </si>
  <si>
    <t>642944121</t>
  </si>
  <si>
    <t>Osazení ocelových dveřních zárubní lisovaných nebo z úhelníků dodatečně s vybetonováním prahu, plochy do 2,5 m2</t>
  </si>
  <si>
    <t>kus</t>
  </si>
  <si>
    <t>1450134233</t>
  </si>
  <si>
    <t>https://podminky.urs.cz/item/CS_URS_2024_01/642944121</t>
  </si>
  <si>
    <t>18</t>
  </si>
  <si>
    <t>M</t>
  </si>
  <si>
    <t>55331431</t>
  </si>
  <si>
    <t>zárubeň jednokřídlá ocelová pro dodatečnou montáž tl stěny 75-100mm rozměru 700/1970, 2100mm</t>
  </si>
  <si>
    <t>2040157704</t>
  </si>
  <si>
    <t>Ostatní konstrukce a práce, bourání</t>
  </si>
  <si>
    <t>19</t>
  </si>
  <si>
    <t>949101111</t>
  </si>
  <si>
    <t>Lešení pomocné pracovní pro objekty pozemních staveb pro zatížení do 150 kg/m2, o výšce lešeňové podlahy do 1,9 m</t>
  </si>
  <si>
    <t>1982568236</t>
  </si>
  <si>
    <t>https://podminky.urs.cz/item/CS_URS_2024_01/949101111</t>
  </si>
  <si>
    <t>20</t>
  </si>
  <si>
    <t>952901105</t>
  </si>
  <si>
    <t>Čištění budov při provádění oprav a udržovacích prací oken dvojitých nebo zdvojených omytím, plochy do do 0,6 m2</t>
  </si>
  <si>
    <t>-314588001</t>
  </si>
  <si>
    <t>https://podminky.urs.cz/item/CS_URS_2024_01/952901105</t>
  </si>
  <si>
    <t>952901114</t>
  </si>
  <si>
    <t>Vyčištění budov nebo objektů před předáním do užívání budov bytové nebo občanské výstavby, světlé výšky podlaží přes 4 m</t>
  </si>
  <si>
    <t>-2003259073</t>
  </si>
  <si>
    <t>https://podminky.urs.cz/item/CS_URS_2024_01/952901114</t>
  </si>
  <si>
    <t>22</t>
  </si>
  <si>
    <t>952902031</t>
  </si>
  <si>
    <t>Čištění budov při provádění oprav a udržovacích prací podlah hladkých omytím</t>
  </si>
  <si>
    <t>-1628401710</t>
  </si>
  <si>
    <t>https://podminky.urs.cz/item/CS_URS_2024_01/952902031</t>
  </si>
  <si>
    <t>23</t>
  </si>
  <si>
    <t>962031132</t>
  </si>
  <si>
    <t>Bourání příček nebo přizdívek z cihel pálených plných nebo dutých, tl. do 100 mm</t>
  </si>
  <si>
    <t>591490363</t>
  </si>
  <si>
    <t>https://podminky.urs.cz/item/CS_URS_2024_01/962031132</t>
  </si>
  <si>
    <t>24</t>
  </si>
  <si>
    <t>965046111</t>
  </si>
  <si>
    <t>Broušení stávajících betonových podlah úběr do 3 mm</t>
  </si>
  <si>
    <t>-347665190</t>
  </si>
  <si>
    <t>https://podminky.urs.cz/item/CS_URS_2024_01/965046111</t>
  </si>
  <si>
    <t>25</t>
  </si>
  <si>
    <t>968072455</t>
  </si>
  <si>
    <t>Vybourání kovových rámů oken s křídly, dveřních zárubní, vrat, stěn, ostění nebo obkladů dveřních zárubní, plochy do 2 m2</t>
  </si>
  <si>
    <t>1659943042</t>
  </si>
  <si>
    <t>https://podminky.urs.cz/item/CS_URS_2024_01/968072455</t>
  </si>
  <si>
    <t>26</t>
  </si>
  <si>
    <t>974031121</t>
  </si>
  <si>
    <t>Vysekání rýh ve zdivu cihelném na maltu vápennou nebo vápenocementovou do hl. 30 mm a šířky do 30 mm</t>
  </si>
  <si>
    <t>1311371215</t>
  </si>
  <si>
    <t>https://podminky.urs.cz/item/CS_URS_2024_01/974031121</t>
  </si>
  <si>
    <t>27</t>
  </si>
  <si>
    <t>974031132</t>
  </si>
  <si>
    <t>Vysekání rýh ve zdivu cihelném na maltu vápennou nebo vápenocementovou do hl. 50 mm a šířky do 70 mm</t>
  </si>
  <si>
    <t>-480582661</t>
  </si>
  <si>
    <t>https://podminky.urs.cz/item/CS_URS_2024_01/974031132</t>
  </si>
  <si>
    <t>28</t>
  </si>
  <si>
    <t>977343111</t>
  </si>
  <si>
    <t>Frézování drážek pro vodiče ve stropech nebo klenbách z betonu, rozměru do 30x30 mm</t>
  </si>
  <si>
    <t>1242930348</t>
  </si>
  <si>
    <t>https://podminky.urs.cz/item/CS_URS_2024_01/977343111</t>
  </si>
  <si>
    <t>29</t>
  </si>
  <si>
    <t>977343212</t>
  </si>
  <si>
    <t>Frézování drážek pro vodiče v podlahách z betonu, rozměru do 50x50 mm</t>
  </si>
  <si>
    <t>-646830585</t>
  </si>
  <si>
    <t>https://podminky.urs.cz/item/CS_URS_2024_01/977343212</t>
  </si>
  <si>
    <t>30</t>
  </si>
  <si>
    <t>978021191</t>
  </si>
  <si>
    <t>Otlučení cementových vnitřních ploch stěn, v rozsahu do 100 %</t>
  </si>
  <si>
    <t>1992877993</t>
  </si>
  <si>
    <t>https://podminky.urs.cz/item/CS_URS_2024_01/978021191</t>
  </si>
  <si>
    <t>30" omítky pod keramický obklad</t>
  </si>
  <si>
    <t>31</t>
  </si>
  <si>
    <t>978023411</t>
  </si>
  <si>
    <t>Vyškrabání cementové malty ze spár zdiva cihelného mimo komínového</t>
  </si>
  <si>
    <t>446145777</t>
  </si>
  <si>
    <t>https://podminky.urs.cz/item/CS_URS_2024_01/978023411</t>
  </si>
  <si>
    <t>32</t>
  </si>
  <si>
    <t>978035117</t>
  </si>
  <si>
    <t>Odstranění tenkovrstvých omítek nebo štuku tloušťky do 2 mm obroušením, rozsahu přes 50 do 100%</t>
  </si>
  <si>
    <t>-945218798</t>
  </si>
  <si>
    <t>https://podminky.urs.cz/item/CS_URS_2024_01/978035117</t>
  </si>
  <si>
    <t>997</t>
  </si>
  <si>
    <t>Přesun sutě</t>
  </si>
  <si>
    <t>33</t>
  </si>
  <si>
    <t>997002511</t>
  </si>
  <si>
    <t>Vodorovné přemístění suti a vybouraných hmot bez naložení, se složením a hrubým urovnáním na vzdálenost do 1 km</t>
  </si>
  <si>
    <t>t</t>
  </si>
  <si>
    <t>1271258341</t>
  </si>
  <si>
    <t>https://podminky.urs.cz/item/CS_URS_2024_01/997002511</t>
  </si>
  <si>
    <t>34</t>
  </si>
  <si>
    <t>997002519</t>
  </si>
  <si>
    <t>Vodorovné přemístění suti a vybouraných hmot bez naložení, se složením a hrubým urovnáním Příplatek k ceně za každý další započatý 1 km přes 1 km</t>
  </si>
  <si>
    <t>1129586088</t>
  </si>
  <si>
    <t>https://podminky.urs.cz/item/CS_URS_2024_01/997002519</t>
  </si>
  <si>
    <t>8,464*20</t>
  </si>
  <si>
    <t>35</t>
  </si>
  <si>
    <t>997002611</t>
  </si>
  <si>
    <t>Nakládání suti a vybouraných hmot na dopravní prostředek pro vodorovné přemístění</t>
  </si>
  <si>
    <t>-608011867</t>
  </si>
  <si>
    <t>https://podminky.urs.cz/item/CS_URS_2024_01/997002611</t>
  </si>
  <si>
    <t>36</t>
  </si>
  <si>
    <t>997013151</t>
  </si>
  <si>
    <t>Vnitrostaveništní doprava suti a vybouraných hmot vodorovně do 50 m s naložením s omezením mechanizace pro budovy a haly výšky do 6 m</t>
  </si>
  <si>
    <t>1230655828</t>
  </si>
  <si>
    <t>https://podminky.urs.cz/item/CS_URS_2024_01/997013151</t>
  </si>
  <si>
    <t>37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</si>
  <si>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</si>
  <si>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</si>
  <si>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-1779749696</t>
  </si>
  <si>
    <t>https://podminky.urs.cz/item/CS_URS_2024_01/997013219</t>
  </si>
  <si>
    <t>38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</si>
  <si>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</si>
  <si>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</si>
  <si>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1029098818</t>
  </si>
  <si>
    <t>https://podminky.urs.cz/item/CS_URS_2024_01/997013609</t>
  </si>
  <si>
    <t>39</t>
  </si>
  <si>
    <t>997013813</t>
  </si>
  <si>
    <t>Poplatek za uložení stavebního odpadu na skládce (skládkovné) z plastických hmot zatříděného do Katalogu odpadů pod kódem 17 02 03</t>
  </si>
  <si>
    <t>923769531</t>
  </si>
  <si>
    <t>https://podminky.urs.cz/item/CS_URS_2024_01/997013813</t>
  </si>
  <si>
    <t>998</t>
  </si>
  <si>
    <t>Přesun hmot</t>
  </si>
  <si>
    <t>40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</si>
  <si>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</si>
  <si>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</si>
  <si>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997304885</t>
  </si>
  <si>
    <t>https://podminky.urs.cz/item/CS_URS_2024_01/998018001</t>
  </si>
  <si>
    <t>PSV</t>
  </si>
  <si>
    <t>Práce a dodávky PSV</t>
  </si>
  <si>
    <t>711</t>
  </si>
  <si>
    <t>Izolace proti vodě, vlhkosti a plynům</t>
  </si>
  <si>
    <t>41</t>
  </si>
  <si>
    <t>711113117</t>
  </si>
  <si>
    <t>Izolace proti zemní vlhkosti natěradly a tmely za studena na ploše vodorovné V těsnicí stěrkou jednosložkovu na bázi cementu</t>
  </si>
  <si>
    <t>495368747</t>
  </si>
  <si>
    <t>https://podminky.urs.cz/item/CS_URS_2024_01/711113117</t>
  </si>
  <si>
    <t>42</t>
  </si>
  <si>
    <t>711113127</t>
  </si>
  <si>
    <t>Izolace proti zemní vlhkosti natěradly a tmely za studena na ploše svislé S těsnicí stěrkou jednosložkovu na bázi cementu</t>
  </si>
  <si>
    <t>-2133829706</t>
  </si>
  <si>
    <t>https://podminky.urs.cz/item/CS_URS_2024_01/711113127</t>
  </si>
  <si>
    <t>7,8+7,08*0,15" Izolace okolo vany (v. 2m), za umyvadlem (v. 1,5m) a sokl 15cm</t>
  </si>
  <si>
    <t>43</t>
  </si>
  <si>
    <t>711199101</t>
  </si>
  <si>
    <t>Provedení izolace proti zemní vlhkosti hydroizolační stěrkou doplňků vodotěsné těsnící pásky pro dilatační a styčné spáry</t>
  </si>
  <si>
    <t>-627411290</t>
  </si>
  <si>
    <t>https://podminky.urs.cz/item/CS_URS_2024_01/711199101</t>
  </si>
  <si>
    <t>44</t>
  </si>
  <si>
    <t>28355021</t>
  </si>
  <si>
    <t>páska pružná těsnící hydroizolační š do 100mm</t>
  </si>
  <si>
    <t>-1711862644</t>
  </si>
  <si>
    <t>17,21*1,1</t>
  </si>
  <si>
    <t>45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</si>
  <si>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</si>
  <si>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</si>
  <si>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</si>
  <si>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1152420251</t>
  </si>
  <si>
    <t>https://podminky.urs.cz/item/CS_URS_2024_01/998711201</t>
  </si>
  <si>
    <t>721</t>
  </si>
  <si>
    <t>Zdravotechnika - vnitřní kanalizace</t>
  </si>
  <si>
    <t>46</t>
  </si>
  <si>
    <t>721000001</t>
  </si>
  <si>
    <t>Zaslepení kanalizačního potrubí v kuchyni</t>
  </si>
  <si>
    <t>-1888739100</t>
  </si>
  <si>
    <t>47</t>
  </si>
  <si>
    <t>721000002</t>
  </si>
  <si>
    <t>Napojení nového připojovacího kanalizačního potrubí na stávající stoupačku</t>
  </si>
  <si>
    <t>soub</t>
  </si>
  <si>
    <t>-1263621669</t>
  </si>
  <si>
    <t>48</t>
  </si>
  <si>
    <t>721174043</t>
  </si>
  <si>
    <t>Potrubí z trub polypropylenových připojovací DN 50</t>
  </si>
  <si>
    <t>414881217</t>
  </si>
  <si>
    <t>https://podminky.urs.cz/item/CS_URS_2024_01/721174043</t>
  </si>
  <si>
    <t>49</t>
  </si>
  <si>
    <t>721174045</t>
  </si>
  <si>
    <t>Potrubí z trub polypropylenových připojovací DN 110</t>
  </si>
  <si>
    <t>1558603936</t>
  </si>
  <si>
    <t>https://podminky.urs.cz/item/CS_URS_2024_01/721174045</t>
  </si>
  <si>
    <t>50</t>
  </si>
  <si>
    <t>721194105</t>
  </si>
  <si>
    <t>Vyměření přípojek na potrubí vyvedení a upevnění odpadních výpustek DN 50</t>
  </si>
  <si>
    <t>399449818</t>
  </si>
  <si>
    <t>https://podminky.urs.cz/item/CS_URS_2024_01/721194105</t>
  </si>
  <si>
    <t>51</t>
  </si>
  <si>
    <t>721229111</t>
  </si>
  <si>
    <t>Zápachové uzávěrky montáž zápachových uzávěrek ostatních typů do DN 50</t>
  </si>
  <si>
    <t>-1369628617</t>
  </si>
  <si>
    <t>https://podminky.urs.cz/item/CS_URS_2024_01/721229111</t>
  </si>
  <si>
    <t>52</t>
  </si>
  <si>
    <t>55161830</t>
  </si>
  <si>
    <t>uzávěrka zápachová pro pračku a myčku podomítková DN 40/50 nerez</t>
  </si>
  <si>
    <t>1494698389</t>
  </si>
  <si>
    <t>53</t>
  </si>
  <si>
    <t>721290111</t>
  </si>
  <si>
    <t>Zkouška těsnosti kanalizace v objektech vodou do DN 125</t>
  </si>
  <si>
    <t>1806829605</t>
  </si>
  <si>
    <t>https://podminky.urs.cz/item/CS_URS_2024_01/721290111</t>
  </si>
  <si>
    <t>54</t>
  </si>
  <si>
    <t>998721201</t>
  </si>
  <si>
    <t>Přesun hmot pro vnitřní kanalizaci stanovený procentní sazbou (%) z ceny vodorovná dopravní vzdálenost do 50 m základní v objektech výšky do 6 m</t>
  </si>
  <si>
    <t>-233346626</t>
  </si>
  <si>
    <t>https://podminky.urs.cz/item/CS_URS_2024_01/998721201</t>
  </si>
  <si>
    <t>722</t>
  </si>
  <si>
    <t>Zdravotechnika - vnitřní vodovod</t>
  </si>
  <si>
    <t>55</t>
  </si>
  <si>
    <t>722000001</t>
  </si>
  <si>
    <t>Zaslepení plastového potrubí v kuchyni</t>
  </si>
  <si>
    <t>1409233668</t>
  </si>
  <si>
    <t>56</t>
  </si>
  <si>
    <t>722000002</t>
  </si>
  <si>
    <t>Napojení vodovodního potrubí na stávající stoupačky</t>
  </si>
  <si>
    <t>soub.</t>
  </si>
  <si>
    <t>1591330414</t>
  </si>
  <si>
    <t>57</t>
  </si>
  <si>
    <t>722130802</t>
  </si>
  <si>
    <t>Demontáž stávajících rozvodů vody a kanalizace vč. likvidace</t>
  </si>
  <si>
    <t>sou</t>
  </si>
  <si>
    <t>2103180375</t>
  </si>
  <si>
    <t>58</t>
  </si>
  <si>
    <t>722176112</t>
  </si>
  <si>
    <t>Montáž potrubí z plastových trub svařovaných polyfuzně D přes 16 do 20 mm</t>
  </si>
  <si>
    <t>-1118160143</t>
  </si>
  <si>
    <t>https://podminky.urs.cz/item/CS_URS_2024_01/722176112</t>
  </si>
  <si>
    <t>koupelna, WC a kuchyňská linka</t>
  </si>
  <si>
    <t>59</t>
  </si>
  <si>
    <t>28615100</t>
  </si>
  <si>
    <t>trubka tlaková PPR řada PN 10 20x2,2x4000mm</t>
  </si>
  <si>
    <t>5247199</t>
  </si>
  <si>
    <t>18*1,1</t>
  </si>
  <si>
    <t>60</t>
  </si>
  <si>
    <t>722181211</t>
  </si>
  <si>
    <t>Ochrana potrubí termoizolačními trubicemi z pěnového polyetylenu PE přilepenými v příčných a podélných spojích, tloušťky izolace do 6 mm, vnitřního průměru izolace DN do 22 mm</t>
  </si>
  <si>
    <t>1464631686</t>
  </si>
  <si>
    <t>https://podminky.urs.cz/item/CS_URS_2024_01/722181211</t>
  </si>
  <si>
    <t>61</t>
  </si>
  <si>
    <t>722220111</t>
  </si>
  <si>
    <t>Armatury s jedním závitem nástěnky pro výtokový ventil G 1/2"</t>
  </si>
  <si>
    <t>-1186573601</t>
  </si>
  <si>
    <t>https://podminky.urs.cz/item/CS_URS_2024_01/722220111</t>
  </si>
  <si>
    <t>62</t>
  </si>
  <si>
    <t>722220121</t>
  </si>
  <si>
    <t>Armatury s jedním závitem nástěnky pro baterii G 1/2"</t>
  </si>
  <si>
    <t>pár</t>
  </si>
  <si>
    <t>-1777744182</t>
  </si>
  <si>
    <t>https://podminky.urs.cz/item/CS_URS_2024_01/722220121</t>
  </si>
  <si>
    <t>63</t>
  </si>
  <si>
    <t>722260812</t>
  </si>
  <si>
    <t>Demontáž vodoměrů závitových G 3/4</t>
  </si>
  <si>
    <t>-710866601</t>
  </si>
  <si>
    <t>https://podminky.urs.cz/item/CS_URS_2024_01/722260812</t>
  </si>
  <si>
    <t>64</t>
  </si>
  <si>
    <t>722290234</t>
  </si>
  <si>
    <t>Zkoušky, proplach a desinfekce vodovodního potrubí proplach a desinfekce vodovodního potrubí do DN 80</t>
  </si>
  <si>
    <t>514139056</t>
  </si>
  <si>
    <t>https://podminky.urs.cz/item/CS_URS_2024_01/722290234</t>
  </si>
  <si>
    <t>65</t>
  </si>
  <si>
    <t>998722201</t>
  </si>
  <si>
    <t>Přesun hmot pro vnitřní vodovod stanovený procentní sazbou (%) z ceny vodorovná dopravní vzdálenost do 50 m základní v objektech výšky do 6 m</t>
  </si>
  <si>
    <t>644568000</t>
  </si>
  <si>
    <t>https://podminky.urs.cz/item/CS_URS_2024_01/998722201</t>
  </si>
  <si>
    <t>725</t>
  </si>
  <si>
    <t>Zdravotechnika - zařizovací předměty</t>
  </si>
  <si>
    <t>66</t>
  </si>
  <si>
    <t>725110811</t>
  </si>
  <si>
    <t>Demontáž klozetů splachovacích s nádrží nebo tlakovým splachovačem</t>
  </si>
  <si>
    <t>soubor</t>
  </si>
  <si>
    <t>1299906615</t>
  </si>
  <si>
    <t>https://podminky.urs.cz/item/CS_URS_2024_01/725110811</t>
  </si>
  <si>
    <t>67</t>
  </si>
  <si>
    <t>725111132.GBT</t>
  </si>
  <si>
    <t>Splachovač nádržkový plastový Geberit AP112 nízkopoložený nebo vysokopoložený</t>
  </si>
  <si>
    <t>-836661779</t>
  </si>
  <si>
    <t>68</t>
  </si>
  <si>
    <t>725112022</t>
  </si>
  <si>
    <t>Zařízení záchodů klozety keramické závěsné na nosné stěny s hlubokým splachováním odpad vodorovný</t>
  </si>
  <si>
    <t>-963630423</t>
  </si>
  <si>
    <t>https://podminky.urs.cz/item/CS_URS_2024_01/725112022</t>
  </si>
  <si>
    <t>69</t>
  </si>
  <si>
    <t>55166827</t>
  </si>
  <si>
    <t>sedátko záchodové plastové bílé</t>
  </si>
  <si>
    <t>860566860</t>
  </si>
  <si>
    <t>70</t>
  </si>
  <si>
    <t>725210821</t>
  </si>
  <si>
    <t>Demontáž umyvadel bez výtokových armatur umyvadel</t>
  </si>
  <si>
    <t>-1000104078</t>
  </si>
  <si>
    <t>https://podminky.urs.cz/item/CS_URS_2024_01/725210821</t>
  </si>
  <si>
    <t>71</t>
  </si>
  <si>
    <t>725211601</t>
  </si>
  <si>
    <t>Umyvadla keramická bílá bez výtokových armatur připevněná na stěnu šrouby bez sloupu nebo krytu na sifon, šířka umyvadla 500 mm</t>
  </si>
  <si>
    <t>318660425</t>
  </si>
  <si>
    <t>https://podminky.urs.cz/item/CS_URS_2024_01/725211601</t>
  </si>
  <si>
    <t>72</t>
  </si>
  <si>
    <t>725220908</t>
  </si>
  <si>
    <t>Opravy van odmontování vany s odpojením přepadní soupravy</t>
  </si>
  <si>
    <t>-2085199111</t>
  </si>
  <si>
    <t>https://podminky.urs.cz/item/CS_URS_2024_01/725220908</t>
  </si>
  <si>
    <t>73</t>
  </si>
  <si>
    <t>725222169</t>
  </si>
  <si>
    <t>Vany bez výtokových armatur akrylátové se zápachovou uzávěrkou tvarované 1700x800 mm</t>
  </si>
  <si>
    <t>257267951</t>
  </si>
  <si>
    <t>https://podminky.urs.cz/item/CS_URS_2024_01/725222169</t>
  </si>
  <si>
    <t>74</t>
  </si>
  <si>
    <t>725319111</t>
  </si>
  <si>
    <t>Dřezy bez výtokových armatur montáž dřezů ostatních typů</t>
  </si>
  <si>
    <t>-1806617085</t>
  </si>
  <si>
    <t>https://podminky.urs.cz/item/CS_URS_2024_01/725319111</t>
  </si>
  <si>
    <t>75</t>
  </si>
  <si>
    <t>55231079</t>
  </si>
  <si>
    <t>dřez nerez s odkládací ploškou vestavný matný 580x500mm</t>
  </si>
  <si>
    <t>-1940849696</t>
  </si>
  <si>
    <t>76</t>
  </si>
  <si>
    <t>725530823</t>
  </si>
  <si>
    <t>Demontáž elektrických zásobníkových ohřívačů vody tlakových od 50 do 200 l</t>
  </si>
  <si>
    <t>1715812092</t>
  </si>
  <si>
    <t>https://podminky.urs.cz/item/CS_URS_2024_01/725530823</t>
  </si>
  <si>
    <t>77</t>
  </si>
  <si>
    <t>725532116</t>
  </si>
  <si>
    <t>Elektrické ohřívače zásobníkové beztlakové přepadové akumulační s pojistným ventilem závěsné svislé objem nádrže (příkon) 100 l (2,0 kW)</t>
  </si>
  <si>
    <t>-1997933464</t>
  </si>
  <si>
    <t>https://podminky.urs.cz/item/CS_URS_2024_01/725532116</t>
  </si>
  <si>
    <t>78</t>
  </si>
  <si>
    <t>725819202</t>
  </si>
  <si>
    <t>Ventily montáž ventilů ostatních typů nástěnných G 3/4"</t>
  </si>
  <si>
    <t>-1134225488</t>
  </si>
  <si>
    <t>https://podminky.urs.cz/item/CS_URS_2024_01/725819202</t>
  </si>
  <si>
    <t>79</t>
  </si>
  <si>
    <t>55111982</t>
  </si>
  <si>
    <t>ventil rohový pračkový 3/4"</t>
  </si>
  <si>
    <t>889832305</t>
  </si>
  <si>
    <t>80</t>
  </si>
  <si>
    <t>725820801</t>
  </si>
  <si>
    <t>Demontáž baterií nástěnných do G 3/4</t>
  </si>
  <si>
    <t>-1022372725</t>
  </si>
  <si>
    <t>https://podminky.urs.cz/item/CS_URS_2024_01/725820801</t>
  </si>
  <si>
    <t>81</t>
  </si>
  <si>
    <t>725829111</t>
  </si>
  <si>
    <t>Baterie dřezové montáž ostatních typů stojánkových G 1/2"</t>
  </si>
  <si>
    <t>1826718809</t>
  </si>
  <si>
    <t>https://podminky.urs.cz/item/CS_URS_2024_01/725829111</t>
  </si>
  <si>
    <t>82</t>
  </si>
  <si>
    <t>55143181</t>
  </si>
  <si>
    <t>baterie dřezová páková stojánková do 1 otvoru s otáčivým ústím dl ramínka 265mm</t>
  </si>
  <si>
    <t>1124966541</t>
  </si>
  <si>
    <t>83</t>
  </si>
  <si>
    <t>725829131.1</t>
  </si>
  <si>
    <t>Baterie umyvadlové montáž ostatních typů stojánkových G 1/2"</t>
  </si>
  <si>
    <t>-867785843</t>
  </si>
  <si>
    <t>https://podminky.urs.cz/item/CS_URS_2024_01/725829131.1</t>
  </si>
  <si>
    <t>84</t>
  </si>
  <si>
    <t>55145686.1</t>
  </si>
  <si>
    <t>baterie umyvadlová stojánková páková</t>
  </si>
  <si>
    <t>1555521108</t>
  </si>
  <si>
    <t>85</t>
  </si>
  <si>
    <t>725839101</t>
  </si>
  <si>
    <t>Baterie vanové montáž ostatních typů nástěnných nebo stojánkových G 1/2"</t>
  </si>
  <si>
    <t>-1754978311</t>
  </si>
  <si>
    <t>https://podminky.urs.cz/item/CS_URS_2024_01/725839101</t>
  </si>
  <si>
    <t>86</t>
  </si>
  <si>
    <t>55144949</t>
  </si>
  <si>
    <t>baterie vanová/sprchová nástěnná páková 150mm chrom</t>
  </si>
  <si>
    <t>756824512</t>
  </si>
  <si>
    <t>87</t>
  </si>
  <si>
    <t>725840850</t>
  </si>
  <si>
    <t>Demontáž baterií sprchových diferenciálních do G 3/4 x 1</t>
  </si>
  <si>
    <t>-1113934920</t>
  </si>
  <si>
    <t>https://podminky.urs.cz/item/CS_URS_2024_01/725840850</t>
  </si>
  <si>
    <t>88</t>
  </si>
  <si>
    <t>725869218</t>
  </si>
  <si>
    <t>Zápachové uzávěrky zařizovacích předmětů montáž zápachových uzávěrek dřezových dvoudílných U-sifonů</t>
  </si>
  <si>
    <t>986255847</t>
  </si>
  <si>
    <t>https://podminky.urs.cz/item/CS_URS_2024_01/725869218</t>
  </si>
  <si>
    <t>89</t>
  </si>
  <si>
    <t>55161117</t>
  </si>
  <si>
    <t>uzávěrka zápachová dřezová s přípojkou pro myčku a pračku DN 40</t>
  </si>
  <si>
    <t>1455660816</t>
  </si>
  <si>
    <t>90</t>
  </si>
  <si>
    <t>55161620</t>
  </si>
  <si>
    <t>uzávěrka zápachová pro vany sprchových koutů samočisticí s kulovým kloubem na odtoku DN 40/50 a přepadovou trubicí</t>
  </si>
  <si>
    <t>1481010186</t>
  </si>
  <si>
    <t>91</t>
  </si>
  <si>
    <t>55161314</t>
  </si>
  <si>
    <t>uzávěrka zápachová umyvadlová s přípojkou pračky DN 40</t>
  </si>
  <si>
    <t>119805095</t>
  </si>
  <si>
    <t>92</t>
  </si>
  <si>
    <t>998725201</t>
  </si>
  <si>
    <t>Přesun hmot pro zařizovací předměty stanovený procentní sazbou (%) z ceny vodorovná dopravní vzdálenost do 50 m základní v objektech výšky do 6 m</t>
  </si>
  <si>
    <t>-1128084708</t>
  </si>
  <si>
    <t>https://podminky.urs.cz/item/CS_URS_2024_01/998725201</t>
  </si>
  <si>
    <t>726</t>
  </si>
  <si>
    <t>Zdravotechnika - předstěnové instalace</t>
  </si>
  <si>
    <t>93</t>
  </si>
  <si>
    <t>726111031.GBT</t>
  </si>
  <si>
    <t>Instalační předstěna Geberit Kombifix pro klozet s ovládáním zepředu v 1080 závěsný do masivní zděné kce</t>
  </si>
  <si>
    <t>-874240717</t>
  </si>
  <si>
    <t>94</t>
  </si>
  <si>
    <t>998726211</t>
  </si>
  <si>
    <t>Přesun hmot pro instalační prefabrikáty stanovený procentní sazbou (%) z ceny vodorovná dopravní vzdálenost do 50 m základní v objektech výšky do 6 m</t>
  </si>
  <si>
    <t>514348252</t>
  </si>
  <si>
    <t>https://podminky.urs.cz/item/CS_URS_2024_01/998726211</t>
  </si>
  <si>
    <t>733</t>
  </si>
  <si>
    <t>Ústřední vytápění - rozvodné potrubí</t>
  </si>
  <si>
    <t>95</t>
  </si>
  <si>
    <t>733110806</t>
  </si>
  <si>
    <t>Demontáž potrubí z trubek ocelových závitových DN přes 15 do 32</t>
  </si>
  <si>
    <t>1378607816</t>
  </si>
  <si>
    <t>https://podminky.urs.cz/item/CS_URS_2024_01/733110806</t>
  </si>
  <si>
    <t xml:space="preserve">1,5" plynové potrubí </t>
  </si>
  <si>
    <t>96</t>
  </si>
  <si>
    <t>733120815</t>
  </si>
  <si>
    <t>Demontáž potrubí z trubek ocelových hladkých Ø do 38</t>
  </si>
  <si>
    <t>1428247795</t>
  </si>
  <si>
    <t>https://podminky.urs.cz/item/CS_URS_2024_01/733120815</t>
  </si>
  <si>
    <t>97</t>
  </si>
  <si>
    <t>733191916</t>
  </si>
  <si>
    <t>Opravy rozvodů potrubí z trubek ocelových závitových normálních i zesílených zaslepení skováním a zavařením DN 32</t>
  </si>
  <si>
    <t>1372827038</t>
  </si>
  <si>
    <t>https://podminky.urs.cz/item/CS_URS_2024_01/733191916</t>
  </si>
  <si>
    <t>98</t>
  </si>
  <si>
    <t>733192910</t>
  </si>
  <si>
    <t>Opravy rozvodů potrubí z trubek ocelových hladkých montáž Ø 22</t>
  </si>
  <si>
    <t>-1355936478</t>
  </si>
  <si>
    <t>https://podminky.urs.cz/item/CS_URS_2024_01/733192910</t>
  </si>
  <si>
    <t>99</t>
  </si>
  <si>
    <t>14011010</t>
  </si>
  <si>
    <t>trubka ocelová bezešvá hladká jakost 11 353 22x2,6mm</t>
  </si>
  <si>
    <t>-1004469156</t>
  </si>
  <si>
    <t>100</t>
  </si>
  <si>
    <t>733192912</t>
  </si>
  <si>
    <t>Opravy rozvodů potrubí z trubek ocelových hladkých montáž Ø 28</t>
  </si>
  <si>
    <t>791627503</t>
  </si>
  <si>
    <t>https://podminky.urs.cz/item/CS_URS_2024_01/733192912</t>
  </si>
  <si>
    <t>101</t>
  </si>
  <si>
    <t>14011012</t>
  </si>
  <si>
    <t>trubka ocelová bezešvá hladká jakost 11 353 28x2,6mm</t>
  </si>
  <si>
    <t>1601189092</t>
  </si>
  <si>
    <t>102</t>
  </si>
  <si>
    <t>998733201</t>
  </si>
  <si>
    <t>Přesun hmot pro rozvody potrubí stanovený procentní sazbou z ceny vodorovná dopravní vzdálenost do 50 m základní v objektech výšky do 6 m</t>
  </si>
  <si>
    <t>1225235908</t>
  </si>
  <si>
    <t>https://podminky.urs.cz/item/CS_URS_2024_01/998733201</t>
  </si>
  <si>
    <t>734</t>
  </si>
  <si>
    <t>Ústřední vytápění - armatury</t>
  </si>
  <si>
    <t>103</t>
  </si>
  <si>
    <t>734209103.1</t>
  </si>
  <si>
    <t>Demontáž a zpětná montáž termoregulačí hlavice</t>
  </si>
  <si>
    <t>CS ÚRS 2023 01</t>
  </si>
  <si>
    <t>850554828</t>
  </si>
  <si>
    <t>https://podminky.urs.cz/item/CS_URS_2023_01/734209103.1</t>
  </si>
  <si>
    <t>104</t>
  </si>
  <si>
    <t>734229143</t>
  </si>
  <si>
    <t>Termoregulační hlavice dodávka</t>
  </si>
  <si>
    <t>873329673</t>
  </si>
  <si>
    <t>https://podminky.urs.cz/item/CS_URS_2024_01/734229143</t>
  </si>
  <si>
    <t>105</t>
  </si>
  <si>
    <t>998734201</t>
  </si>
  <si>
    <t>Přesun hmot pro armatury stanovený procentní sazbou (%) z ceny vodorovná dopravní vzdálenost do 50 m základní v objektech výšky do 6 m</t>
  </si>
  <si>
    <t>-918692362</t>
  </si>
  <si>
    <t>https://podminky.urs.cz/item/CS_URS_2024_01/998734201</t>
  </si>
  <si>
    <t>735</t>
  </si>
  <si>
    <t>Ústřední vytápění - otopná tělesa</t>
  </si>
  <si>
    <t>106</t>
  </si>
  <si>
    <t>735121810</t>
  </si>
  <si>
    <t>Demontáž otopných těles ocelových článkových</t>
  </si>
  <si>
    <t>CS ÚRS 2023 02</t>
  </si>
  <si>
    <t>2004423684</t>
  </si>
  <si>
    <t>https://podminky.urs.cz/item/CS_URS_2023_02/735121810</t>
  </si>
  <si>
    <t>107</t>
  </si>
  <si>
    <t>735151822.1</t>
  </si>
  <si>
    <t>Tlakové zkoušky otopných těles</t>
  </si>
  <si>
    <t>320068759</t>
  </si>
  <si>
    <t>https://podminky.urs.cz/item/CS_URS_2023_02/735151822.1</t>
  </si>
  <si>
    <t>108</t>
  </si>
  <si>
    <t>735151822</t>
  </si>
  <si>
    <t>Demontáž otopných těles panelových dvouřadých stavební délky přes 1500 do 2820 mm</t>
  </si>
  <si>
    <t>1194902844</t>
  </si>
  <si>
    <t>https://podminky.urs.cz/item/CS_URS_2024_01/735151822</t>
  </si>
  <si>
    <t>109</t>
  </si>
  <si>
    <t>735160142</t>
  </si>
  <si>
    <t>Otopná tělesa trubková teplovodní na stěnu výšky tělesa 1 820 mm, délky 500 mm</t>
  </si>
  <si>
    <t>-2019694935</t>
  </si>
  <si>
    <t>https://podminky.urs.cz/item/CS_URS_2024_01/735160142</t>
  </si>
  <si>
    <t>110</t>
  </si>
  <si>
    <t>735192925.2</t>
  </si>
  <si>
    <t>Ostatní opravy otopných těles zpětná montáž otopných těles panelových třířadých do 1500 mm</t>
  </si>
  <si>
    <t>1796694735</t>
  </si>
  <si>
    <t>https://podminky.urs.cz/item/CS_URS_2023_02/735192925.2</t>
  </si>
  <si>
    <t>111</t>
  </si>
  <si>
    <t>735192925.1</t>
  </si>
  <si>
    <t>Vypuštění, kontrola (případná oprava), napuštění radiátorů</t>
  </si>
  <si>
    <t>CS ÚRS 2022 02</t>
  </si>
  <si>
    <t>823526271</t>
  </si>
  <si>
    <t>https://podminky.urs.cz/item/CS_URS_2022_02/735192925.1</t>
  </si>
  <si>
    <t>112</t>
  </si>
  <si>
    <t>735192925.1.1</t>
  </si>
  <si>
    <t>Vypuštění, zamražení, úprava a napuštění rozvodů na WC</t>
  </si>
  <si>
    <t>1190144158</t>
  </si>
  <si>
    <t>https://podminky.urs.cz/item/CS_URS_2022_02/735192925.1.1</t>
  </si>
  <si>
    <t>113</t>
  </si>
  <si>
    <t>998735201</t>
  </si>
  <si>
    <t>Přesun hmot pro otopná tělesa stanovený procentní sazbou (%) z ceny vodorovná dopravní vzdálenost do 50 m základní v objektech výšky do 6 m</t>
  </si>
  <si>
    <t>-1060769134</t>
  </si>
  <si>
    <t>https://podminky.urs.cz/item/CS_URS_2024_01/998735201</t>
  </si>
  <si>
    <t>741</t>
  </si>
  <si>
    <t>Elektroinstalace - silnoproud</t>
  </si>
  <si>
    <t>114</t>
  </si>
  <si>
    <t>741000001</t>
  </si>
  <si>
    <t xml:space="preserve">Dod + mont sklokeramické varné desky </t>
  </si>
  <si>
    <t>-212954927</t>
  </si>
  <si>
    <t>115</t>
  </si>
  <si>
    <t>741000002</t>
  </si>
  <si>
    <t>Dod + mont vestavěné trouby</t>
  </si>
  <si>
    <t>1646816248</t>
  </si>
  <si>
    <t>116</t>
  </si>
  <si>
    <t>741000003</t>
  </si>
  <si>
    <t>Práce spojené s navýšením příkonu a oszení třífázového jističe</t>
  </si>
  <si>
    <t>-1300597720</t>
  </si>
  <si>
    <t>117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</si>
  <si>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</si>
  <si>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</si>
  <si>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-335924741</t>
  </si>
  <si>
    <t>https://podminky.urs.cz/item/CS_URS_2024_01/741112002</t>
  </si>
  <si>
    <t>118</t>
  </si>
  <si>
    <t>34571465</t>
  </si>
  <si>
    <t>krabice do dutých stěn PVC přístrojová kruhová D 70mm hluboká</t>
  </si>
  <si>
    <t>1587456985</t>
  </si>
  <si>
    <t>119</t>
  </si>
  <si>
    <t>741122015</t>
  </si>
  <si>
    <t>Montáž kabelů měděných bez ukončení uložených pod omítku plných kulatých (např. CYKY), počtu a průřezu žil 3x1,5 mm2</t>
  </si>
  <si>
    <t>-779520644</t>
  </si>
  <si>
    <t>https://podminky.urs.cz/item/CS_URS_2024_01/741122015</t>
  </si>
  <si>
    <t>montáž kabelů světelných okruhů</t>
  </si>
  <si>
    <t>120</t>
  </si>
  <si>
    <t>34111030</t>
  </si>
  <si>
    <t>kabel instalační jádro Cu plné izolace PVC plášť PVC 450/750V (CYKY) 3x1,5mm2</t>
  </si>
  <si>
    <t>-368804779</t>
  </si>
  <si>
    <t>dodávka kabelů světelného okruhu</t>
  </si>
  <si>
    <t>65*1,2</t>
  </si>
  <si>
    <t>121</t>
  </si>
  <si>
    <t>741122016</t>
  </si>
  <si>
    <t>Montáž kabelů měděných bez ukončení uložených pod omítku plných kulatých (např. CYKY), počtu a průřezu žil 3x2,5 až 6 mm2</t>
  </si>
  <si>
    <t>1390160312</t>
  </si>
  <si>
    <t>https://podminky.urs.cz/item/CS_URS_2024_01/741122016</t>
  </si>
  <si>
    <t>montáž kabelů zásuvkových okruhů</t>
  </si>
  <si>
    <t>122</t>
  </si>
  <si>
    <t>34111036</t>
  </si>
  <si>
    <t>kabel instalační jádro Cu plné izolace PVC plášť PVC 450/750V (CYKY) 3x2,5mm2</t>
  </si>
  <si>
    <t>-905670548</t>
  </si>
  <si>
    <t>dodávka kabelů zásuvkových okruhů a přímotopu</t>
  </si>
  <si>
    <t>75*1,2</t>
  </si>
  <si>
    <t>123</t>
  </si>
  <si>
    <t>741122031</t>
  </si>
  <si>
    <t>Montáž kabelů měděných bez ukončení uložených pod omítku plných kulatých (např. CYKY), počtu a průřezu žil 5x1,5 až 2,5 mm2</t>
  </si>
  <si>
    <t>210503844</t>
  </si>
  <si>
    <t>https://podminky.urs.cz/item/CS_URS_2024_01/741122031</t>
  </si>
  <si>
    <t>124</t>
  </si>
  <si>
    <t>34111094</t>
  </si>
  <si>
    <t>kabel instalační jádro Cu plné izolace PVC plášť PVC 450/750V (CYKY) 5x2,5mm2</t>
  </si>
  <si>
    <t>-2118322811</t>
  </si>
  <si>
    <t>15*1,2 "Přepočtené koeficientem množství</t>
  </si>
  <si>
    <t>125</t>
  </si>
  <si>
    <t>741125811</t>
  </si>
  <si>
    <t>Demontáž a likvidace zásuvek, spínačů.</t>
  </si>
  <si>
    <t>-695449197</t>
  </si>
  <si>
    <t>https://podminky.urs.cz/item/CS_URS_2024_01/741125811</t>
  </si>
  <si>
    <t>126</t>
  </si>
  <si>
    <t>741136201</t>
  </si>
  <si>
    <t>Propojení kabelů nebo vodičů odbočnicí litinovou kabelů nebo vodičů celoplastových počtu a průřezu žil do 1x120, 2x50, 3x16 mm2</t>
  </si>
  <si>
    <t>2068955763</t>
  </si>
  <si>
    <t>https://podminky.urs.cz/item/CS_URS_2024_01/741136201</t>
  </si>
  <si>
    <t>127</t>
  </si>
  <si>
    <t>741210001</t>
  </si>
  <si>
    <t>Montáž rozvodnic oceloplechových nebo plastových bez zapojení vodičů běžných, hmotnosti do 20 kg</t>
  </si>
  <si>
    <t>199960447</t>
  </si>
  <si>
    <t>https://podminky.urs.cz/item/CS_URS_2024_01/741210001</t>
  </si>
  <si>
    <t>128</t>
  </si>
  <si>
    <t>35717504</t>
  </si>
  <si>
    <t>Rozvaděč elektro, včetně jističů a přepěťové ochrany</t>
  </si>
  <si>
    <t>2023763169</t>
  </si>
  <si>
    <t>129</t>
  </si>
  <si>
    <t>741310111</t>
  </si>
  <si>
    <t xml:space="preserve">Dodávka a montáž spínačů jedno nebo dvoupólových polozapuštěných nebo zapuštěných se zapojením vodičů bezšroubové připojení ovladačů, přístroj, rámeček, kryt (Tango, Opus, Prémium,...) </t>
  </si>
  <si>
    <t>-2038381357</t>
  </si>
  <si>
    <t>130</t>
  </si>
  <si>
    <t>741313001</t>
  </si>
  <si>
    <t>Dodávka a montáž zásuvek domovních se zapojením vodičů bezšroubové připojení polozapuštěných nebo zapuštěných 10/16 A, provedení 2P + PE, přístroj, rámeček, kryt (Tango, Opus, Prémium, ....)</t>
  </si>
  <si>
    <t>-2107317836</t>
  </si>
  <si>
    <t>131</t>
  </si>
  <si>
    <t>741370002</t>
  </si>
  <si>
    <t>Montáž svítidel žárovkových se zapojením vodičů bytových nebo společenských místností stropních přisazených 1 zdroj se sklem</t>
  </si>
  <si>
    <t>-1874583598</t>
  </si>
  <si>
    <t>https://podminky.urs.cz/item/CS_URS_2024_01/741370002</t>
  </si>
  <si>
    <t>132</t>
  </si>
  <si>
    <t>DAM.02785</t>
  </si>
  <si>
    <t>Plafoniera SOLA LED 24W 2208lm 4000K IP44 160° bílá</t>
  </si>
  <si>
    <t>862761342</t>
  </si>
  <si>
    <t>133</t>
  </si>
  <si>
    <t>741810001</t>
  </si>
  <si>
    <t>Zkoušky a prohlídky elektrických rozvodů a zařízení celková prohlídka a vyhotovení revizní zprávy pro objem montážních prací do 100 tis. Kč</t>
  </si>
  <si>
    <t>-1422120209</t>
  </si>
  <si>
    <t>https://podminky.urs.cz/item/CS_URS_2024_01/741810001</t>
  </si>
  <si>
    <t>134</t>
  </si>
  <si>
    <t>998741201</t>
  </si>
  <si>
    <t>Přesun hmot pro silnoproud stanovený procentní sazbou (%) z ceny vodorovná dopravní vzdálenost do 50 m základní v objektech výšky do 6 m</t>
  </si>
  <si>
    <t>-1362538464</t>
  </si>
  <si>
    <t>https://podminky.urs.cz/item/CS_URS_2024_01/998741201</t>
  </si>
  <si>
    <t>742</t>
  </si>
  <si>
    <t>Elektroinstalace - slaboproud</t>
  </si>
  <si>
    <t>135</t>
  </si>
  <si>
    <t>742121001</t>
  </si>
  <si>
    <t>Montáž kabelů sdělovacích pro vnitřní rozvody počtu žil do 15</t>
  </si>
  <si>
    <t>506621119</t>
  </si>
  <si>
    <t>https://podminky.urs.cz/item/CS_URS_2024_01/742121001</t>
  </si>
  <si>
    <t>136</t>
  </si>
  <si>
    <t>34121122</t>
  </si>
  <si>
    <t>kabel sdělovací jádro Cu plné izolace PVC plášť PVC 100V (SYKY) 5x2x0,5mm2</t>
  </si>
  <si>
    <t>-1428625964</t>
  </si>
  <si>
    <t>45*1,2 "Přepočtené koeficientem množství</t>
  </si>
  <si>
    <t>137</t>
  </si>
  <si>
    <t>742210121</t>
  </si>
  <si>
    <t>Montáž hlásiče automatického bodového</t>
  </si>
  <si>
    <t>-496211023</t>
  </si>
  <si>
    <t>https://podminky.urs.cz/item/CS_URS_2024_01/742210121</t>
  </si>
  <si>
    <t>138</t>
  </si>
  <si>
    <t>40483010</t>
  </si>
  <si>
    <t>detektor kouře a teploty kombinovaný bezdrátový</t>
  </si>
  <si>
    <t>-1436962103</t>
  </si>
  <si>
    <t>139</t>
  </si>
  <si>
    <t>742310001</t>
  </si>
  <si>
    <t>Montáž domovního telefonu napájecího modulu na DIN lištu</t>
  </si>
  <si>
    <t>-1770436037</t>
  </si>
  <si>
    <t>https://podminky.urs.cz/item/CS_URS_2024_01/742310001</t>
  </si>
  <si>
    <t>140</t>
  </si>
  <si>
    <t>38227040</t>
  </si>
  <si>
    <t>zdroj napájecí domácího telefonu</t>
  </si>
  <si>
    <t>-2093593121</t>
  </si>
  <si>
    <t>141</t>
  </si>
  <si>
    <t>742420121</t>
  </si>
  <si>
    <t>Montáž společné televizní antény televizní zásuvky koncové nebo průběžné</t>
  </si>
  <si>
    <t>1707479172</t>
  </si>
  <si>
    <t>https://podminky.urs.cz/item/CS_URS_2024_01/742420121</t>
  </si>
  <si>
    <t>142</t>
  </si>
  <si>
    <t>998742201</t>
  </si>
  <si>
    <t>Přesun hmot pro slaboproud stanovený procentní sazbou (%) z ceny vodorovná dopravní vzdálenost do 50 m základní v objektech výšky do 6 m</t>
  </si>
  <si>
    <t>1239664120</t>
  </si>
  <si>
    <t>https://podminky.urs.cz/item/CS_URS_2024_01/998742201</t>
  </si>
  <si>
    <t>751</t>
  </si>
  <si>
    <t>Vzduchotechnika</t>
  </si>
  <si>
    <t>143</t>
  </si>
  <si>
    <t>751377011</t>
  </si>
  <si>
    <t>Montáž odsávacích stropů, zákrytů odsávacího zákrytu (digestoř) bytového vestavěného</t>
  </si>
  <si>
    <t>1994385006</t>
  </si>
  <si>
    <t>https://podminky.urs.cz/item/CS_URS_2024_01/751377011</t>
  </si>
  <si>
    <t>144</t>
  </si>
  <si>
    <t>42958001</t>
  </si>
  <si>
    <t>odsavač par vestavěný recirkulační (digestoř) nerez, max. výkon 220 m3/hod</t>
  </si>
  <si>
    <t>423978684</t>
  </si>
  <si>
    <t>145</t>
  </si>
  <si>
    <t>998751201</t>
  </si>
  <si>
    <t>Přesun hmot pro vzduchotechniku stanovený procentní sazbou (%) z ceny vodorovná dopravní vzdálenost do 50 m základní v objektech výšky do 12 m</t>
  </si>
  <si>
    <t>-1696563794</t>
  </si>
  <si>
    <t>https://podminky.urs.cz/item/CS_URS_2024_01/998751201</t>
  </si>
  <si>
    <t>766</t>
  </si>
  <si>
    <t>Konstrukce truhlářské</t>
  </si>
  <si>
    <t>146</t>
  </si>
  <si>
    <t>766231821</t>
  </si>
  <si>
    <t>Demontáž garnýží.</t>
  </si>
  <si>
    <t>389355182</t>
  </si>
  <si>
    <t>https://podminky.urs.cz/item/CS_URS_2024_01/766231821</t>
  </si>
  <si>
    <t>147</t>
  </si>
  <si>
    <t>766491851</t>
  </si>
  <si>
    <t>Demontáž ostatních truhlářských konstrukcí prahů dveří jednokřídlových</t>
  </si>
  <si>
    <t>207981565</t>
  </si>
  <si>
    <t>https://podminky.urs.cz/item/CS_URS_2024_01/766491851</t>
  </si>
  <si>
    <t>148</t>
  </si>
  <si>
    <t>766621921</t>
  </si>
  <si>
    <t>Oprava oken dřevěných jednoduchých s otevíravými křídly zatmelením</t>
  </si>
  <si>
    <t>-636547678</t>
  </si>
  <si>
    <t>https://podminky.urs.cz/item/CS_URS_2024_01/766621921</t>
  </si>
  <si>
    <t>149</t>
  </si>
  <si>
    <t>766622861</t>
  </si>
  <si>
    <t>Demontáž okenních konstrukcí k opětovnému použití vyvěšení křídel dřevěných nebo plastových okenních, plochy otvoru do 1,5 m2</t>
  </si>
  <si>
    <t>-1341384966</t>
  </si>
  <si>
    <t>https://podminky.urs.cz/item/CS_URS_2024_01/766622861</t>
  </si>
  <si>
    <t>150</t>
  </si>
  <si>
    <t>766660001</t>
  </si>
  <si>
    <t>Montáž dveřních křídel dřevěných nebo plastových otevíravých do ocelové zárubně povrchově upravených jednokřídlových, šířky do 800 mm</t>
  </si>
  <si>
    <t>-1173326529</t>
  </si>
  <si>
    <t>https://podminky.urs.cz/item/CS_URS_2024_01/766660001</t>
  </si>
  <si>
    <t>151</t>
  </si>
  <si>
    <t>61161001</t>
  </si>
  <si>
    <t>dveře jednokřídlé voštinové povrch lakovaný plné 700x1970-2100mm</t>
  </si>
  <si>
    <t>673611072</t>
  </si>
  <si>
    <t>152</t>
  </si>
  <si>
    <t>61161008</t>
  </si>
  <si>
    <t>dveře jednokřídlé voštinové povrch lakovaný částečně prosklené 800x1970-2100mm</t>
  </si>
  <si>
    <t>353935189</t>
  </si>
  <si>
    <t>153</t>
  </si>
  <si>
    <t>766660021</t>
  </si>
  <si>
    <t>Montáž dveřních křídel dřevěných nebo plastových otevíravých do ocelové zárubně protipožárních jednokřídlových, šířky do 800 mm</t>
  </si>
  <si>
    <t>-1410010483</t>
  </si>
  <si>
    <t>https://podminky.urs.cz/item/CS_URS_2024_01/766660021</t>
  </si>
  <si>
    <t>154</t>
  </si>
  <si>
    <t>61165339</t>
  </si>
  <si>
    <t>dveře jednokřídlé dřevotřískové protipožární EI (EW) 30 D3 povrch lakovaný plné 800x1970-2100mm</t>
  </si>
  <si>
    <t>-1811402045</t>
  </si>
  <si>
    <t>155</t>
  </si>
  <si>
    <t>766660723</t>
  </si>
  <si>
    <t>Montáž dveřních doplňků dveřního kování interiérového lůžka protiplechu</t>
  </si>
  <si>
    <t>-2121123552</t>
  </si>
  <si>
    <t>https://podminky.urs.cz/item/CS_URS_2024_01/766660723</t>
  </si>
  <si>
    <t>156</t>
  </si>
  <si>
    <t>54914123</t>
  </si>
  <si>
    <t>kování rozetové klika/klika</t>
  </si>
  <si>
    <t>818404399</t>
  </si>
  <si>
    <t>157</t>
  </si>
  <si>
    <t>54914124</t>
  </si>
  <si>
    <t>kování rozetové koule/klika</t>
  </si>
  <si>
    <t>2003728529</t>
  </si>
  <si>
    <t>158</t>
  </si>
  <si>
    <t>766660728</t>
  </si>
  <si>
    <t>Montáž dveřních doplňků dveřního kování interiérového zámku</t>
  </si>
  <si>
    <t>-1940976448</t>
  </si>
  <si>
    <t>https://podminky.urs.cz/item/CS_URS_2024_01/766660728</t>
  </si>
  <si>
    <t>159</t>
  </si>
  <si>
    <t>54924002</t>
  </si>
  <si>
    <t>zámek zadlabací mezipokojový levý s dozickým klíčem rozteč 72x55mm</t>
  </si>
  <si>
    <t>-187167147</t>
  </si>
  <si>
    <t>160</t>
  </si>
  <si>
    <t>766663915</t>
  </si>
  <si>
    <t>Oprava dveřních křídel dřevěných ruční seříznutí dveřních křídel z měkkého dřeva</t>
  </si>
  <si>
    <t>880802005</t>
  </si>
  <si>
    <t>https://podminky.urs.cz/item/CS_URS_2024_01/766663915</t>
  </si>
  <si>
    <t>161</t>
  </si>
  <si>
    <t>766691510</t>
  </si>
  <si>
    <t>Montáž ostatních truhlářských konstrukcí těsnění oken a balkónových dveří ve styku křídel s okenním rámem polyuretanovou páskou</t>
  </si>
  <si>
    <t>602261489</t>
  </si>
  <si>
    <t>https://podminky.urs.cz/item/CS_URS_2024_01/766691510</t>
  </si>
  <si>
    <t>162</t>
  </si>
  <si>
    <t>59071110</t>
  </si>
  <si>
    <t>páska okenní těsnící PUR jednostranně lepící impregnovaná 1,5-3x10mm</t>
  </si>
  <si>
    <t>224629755</t>
  </si>
  <si>
    <t>163</t>
  </si>
  <si>
    <t>766691811</t>
  </si>
  <si>
    <t>Demontáž parapetních desek šířky do 300 mm</t>
  </si>
  <si>
    <t>999622238</t>
  </si>
  <si>
    <t>https://podminky.urs.cz/item/CS_URS_2024_01/766691811</t>
  </si>
  <si>
    <t>164</t>
  </si>
  <si>
    <t>766691914</t>
  </si>
  <si>
    <t>Ostatní práce vyvěšení nebo zavěšení křídel dřevěných dveřních, plochy do 2 m2</t>
  </si>
  <si>
    <t>-1735419336</t>
  </si>
  <si>
    <t>https://podminky.urs.cz/item/CS_URS_2024_01/766691914</t>
  </si>
  <si>
    <t>165</t>
  </si>
  <si>
    <t>766692112</t>
  </si>
  <si>
    <t>Montáž ostatních truhlářských konstrukcí záclonových krytů povrchově upravených bez olištování, délky přes 1750 do 2700 mm</t>
  </si>
  <si>
    <t>-1714574067</t>
  </si>
  <si>
    <t>https://podminky.urs.cz/item/CS_URS_2024_01/766692112</t>
  </si>
  <si>
    <t>166</t>
  </si>
  <si>
    <t>RMAT0007</t>
  </si>
  <si>
    <t>dodávka gárnyže</t>
  </si>
  <si>
    <t>ks</t>
  </si>
  <si>
    <t>572635817</t>
  </si>
  <si>
    <t>167</t>
  </si>
  <si>
    <t>766694116</t>
  </si>
  <si>
    <t>Montáž ostatních truhlářských konstrukcí parapetních desek dřevěných nebo plastových šířky do 300 mm</t>
  </si>
  <si>
    <t>1748166675</t>
  </si>
  <si>
    <t>https://podminky.urs.cz/item/CS_URS_2024_01/766694116</t>
  </si>
  <si>
    <t>168</t>
  </si>
  <si>
    <t>60794102</t>
  </si>
  <si>
    <t>parapet dřevotřískový vnitřní povrch laminátový š 260mm</t>
  </si>
  <si>
    <t>309758235</t>
  </si>
  <si>
    <t>169</t>
  </si>
  <si>
    <t>766695212</t>
  </si>
  <si>
    <t>Montáž ostatních truhlářských konstrukcí prahů dveří jednokřídlových, šířky do 100 mm</t>
  </si>
  <si>
    <t>-23293752</t>
  </si>
  <si>
    <t>https://podminky.urs.cz/item/CS_URS_2024_01/766695212</t>
  </si>
  <si>
    <t>170</t>
  </si>
  <si>
    <t>61187136</t>
  </si>
  <si>
    <t>práh dveřní dřevěný dubový tl 20mm dl 720mm š 100mm</t>
  </si>
  <si>
    <t>-8581019</t>
  </si>
  <si>
    <t>171</t>
  </si>
  <si>
    <t>61187161</t>
  </si>
  <si>
    <t>práh dveřní dřevěný dubový tl 20mm dl 820mm š 150mm</t>
  </si>
  <si>
    <t>-195987117</t>
  </si>
  <si>
    <t>172</t>
  </si>
  <si>
    <t>766811112.1</t>
  </si>
  <si>
    <t>Montáž kuchyňských linek do 2400 mm, včetně pracovní desky a seřízení</t>
  </si>
  <si>
    <t>1865502213</t>
  </si>
  <si>
    <t>173</t>
  </si>
  <si>
    <t>766811222</t>
  </si>
  <si>
    <t>Montáž kuchyňských linek pracovní desky Příplatek k ceně za usazení varné desky (včetně silikonu)</t>
  </si>
  <si>
    <t>1739593851</t>
  </si>
  <si>
    <t>https://podminky.urs.cz/item/CS_URS_2024_01/766811222</t>
  </si>
  <si>
    <t>174</t>
  </si>
  <si>
    <t>766811223</t>
  </si>
  <si>
    <t>Montáž kuchyňských linek pracovní desky Příplatek k ceně za usazení dřezu (včetně silikonu)</t>
  </si>
  <si>
    <t>-1389731239</t>
  </si>
  <si>
    <t>https://podminky.urs.cz/item/CS_URS_2024_01/766811223</t>
  </si>
  <si>
    <t>175</t>
  </si>
  <si>
    <t>RMAT0005</t>
  </si>
  <si>
    <t>linka kuchyňská atypická 2400 mm (tichý zavírací systém) včetně pracovní desky</t>
  </si>
  <si>
    <t>-1587384402</t>
  </si>
  <si>
    <t>176</t>
  </si>
  <si>
    <t>766812840</t>
  </si>
  <si>
    <t>Demontáž kuchyňských linek dřevěných nebo kovových včetně skříněk uchycených na stěně, délky přes 1800 do 2100 mm</t>
  </si>
  <si>
    <t>1590340022</t>
  </si>
  <si>
    <t>https://podminky.urs.cz/item/CS_URS_2024_01/766812840</t>
  </si>
  <si>
    <t>177</t>
  </si>
  <si>
    <t>766821112</t>
  </si>
  <si>
    <t>Montáž nábytku vestavěného korpusu skříně policové dvoukřídlové</t>
  </si>
  <si>
    <t>-303685349</t>
  </si>
  <si>
    <t>https://podminky.urs.cz/item/CS_URS_2024_01/766821112</t>
  </si>
  <si>
    <t>178</t>
  </si>
  <si>
    <t>RMAT0006</t>
  </si>
  <si>
    <t>skříňka zrcadlová , dveře L/P DEEP 600x15x56 cm bílá s osvětlením</t>
  </si>
  <si>
    <t>-1799330828</t>
  </si>
  <si>
    <t>179</t>
  </si>
  <si>
    <t>766825821</t>
  </si>
  <si>
    <t>Demontáž nábytku vestavěného skříní dvoukřídlových</t>
  </si>
  <si>
    <t>1142197944</t>
  </si>
  <si>
    <t>https://podminky.urs.cz/item/CS_URS_2024_01/766825821</t>
  </si>
  <si>
    <t>180</t>
  </si>
  <si>
    <t>998766201</t>
  </si>
  <si>
    <t>Přesun hmot pro konstrukce truhlářské stanovený procentní sazbou (%) z ceny vodorovná dopravní vzdálenost do 50 m základní v objektech výšky do 6 m</t>
  </si>
  <si>
    <t>674390668</t>
  </si>
  <si>
    <t>https://podminky.urs.cz/item/CS_URS_2024_01/998766201</t>
  </si>
  <si>
    <t>767</t>
  </si>
  <si>
    <t>Konstrukce zámečnické</t>
  </si>
  <si>
    <t>181</t>
  </si>
  <si>
    <t>767612915</t>
  </si>
  <si>
    <t>Oprava a údržba oken seřízení dřevěného okna (křídla)</t>
  </si>
  <si>
    <t>1309379884</t>
  </si>
  <si>
    <t>https://podminky.urs.cz/item/CS_URS_2024_01/767612915</t>
  </si>
  <si>
    <t>182</t>
  </si>
  <si>
    <t>998767201</t>
  </si>
  <si>
    <t>Přesun hmot pro zámečnické konstrukce stanovený procentní sazbou (%) z ceny vodorovná dopravní vzdálenost do 50 m základní v objektech výšky do 6 m</t>
  </si>
  <si>
    <t>-148827174</t>
  </si>
  <si>
    <t>https://podminky.urs.cz/item/CS_URS_2024_01/998767201</t>
  </si>
  <si>
    <t>771</t>
  </si>
  <si>
    <t>Podlahy z dlaždic</t>
  </si>
  <si>
    <t>183</t>
  </si>
  <si>
    <t>771121011</t>
  </si>
  <si>
    <t>Příprava podkladu před provedením dlažby nátěr penetrační na podlahu</t>
  </si>
  <si>
    <t>1834151478</t>
  </si>
  <si>
    <t>https://podminky.urs.cz/item/CS_URS_2024_01/771121011</t>
  </si>
  <si>
    <t>3,3" dlažba v koupelně a WC</t>
  </si>
  <si>
    <t>184</t>
  </si>
  <si>
    <t>771151013</t>
  </si>
  <si>
    <t>Příprava podkladu před provedením dlažby samonivelační stěrka min.pevnosti 20 MPa, tloušťky přes 5 do 8 mm</t>
  </si>
  <si>
    <t>1325644324</t>
  </si>
  <si>
    <t>https://podminky.urs.cz/item/CS_URS_2024_01/771151013</t>
  </si>
  <si>
    <t>185</t>
  </si>
  <si>
    <t>771471810</t>
  </si>
  <si>
    <t>Demontáž soklíků z dlaždic keramických kladených do malty rovných</t>
  </si>
  <si>
    <t>2027889395</t>
  </si>
  <si>
    <t>https://podminky.urs.cz/item/CS_URS_2024_01/771471810</t>
  </si>
  <si>
    <t>186</t>
  </si>
  <si>
    <t>771573810</t>
  </si>
  <si>
    <t>Demontáž podlah z dlaždic keramických lepených</t>
  </si>
  <si>
    <t>1340697931</t>
  </si>
  <si>
    <t>https://podminky.urs.cz/item/CS_URS_2024_01/771573810</t>
  </si>
  <si>
    <t>187</t>
  </si>
  <si>
    <t>771574113</t>
  </si>
  <si>
    <t>Montáž podlah z dlaždic keramických lepených cementovým flexibilním lepidlem hladkých, tloušťky do 10 mm přes 12 do 19 ks/m2</t>
  </si>
  <si>
    <t>196551133</t>
  </si>
  <si>
    <t>https://podminky.urs.cz/item/CS_URS_2024_01/771574113</t>
  </si>
  <si>
    <t>188</t>
  </si>
  <si>
    <t>LSS.TR735007</t>
  </si>
  <si>
    <t>dlaždice slinutá TAURUS COLOR tmavě šedá 298x298x9mm</t>
  </si>
  <si>
    <t>-1771808701</t>
  </si>
  <si>
    <t>3,3*1,1" materiál plocha</t>
  </si>
  <si>
    <t>189</t>
  </si>
  <si>
    <t>771577151</t>
  </si>
  <si>
    <t>Montáž podlah z dlaždic keramických kladených do malty Příplatek k cenám za plochu do 5 m2 jednotlivě</t>
  </si>
  <si>
    <t>795758763</t>
  </si>
  <si>
    <t>https://podminky.urs.cz/item/CS_URS_2024_01/771577151</t>
  </si>
  <si>
    <t>190</t>
  </si>
  <si>
    <t>771577152</t>
  </si>
  <si>
    <t>Montáž podlah z dlaždic keramických kladených do malty Příplatek k cenám za podlahy v omezeném prostoru</t>
  </si>
  <si>
    <t>-2083757401</t>
  </si>
  <si>
    <t>https://podminky.urs.cz/item/CS_URS_2024_01/771577152</t>
  </si>
  <si>
    <t>191</t>
  </si>
  <si>
    <t>771591115</t>
  </si>
  <si>
    <t>Podlahy - dokončovací práce spárování silikonem</t>
  </si>
  <si>
    <t>1861335910</t>
  </si>
  <si>
    <t>https://podminky.urs.cz/item/CS_URS_2024_01/771591115</t>
  </si>
  <si>
    <t>192</t>
  </si>
  <si>
    <t>771592011</t>
  </si>
  <si>
    <t>Čištění vnitřních ploch po položení dlažby podlah nebo schodišť chemickými prostředky</t>
  </si>
  <si>
    <t>366428338</t>
  </si>
  <si>
    <t>https://podminky.urs.cz/item/CS_URS_2024_01/771592011</t>
  </si>
  <si>
    <t>193</t>
  </si>
  <si>
    <t>998771201</t>
  </si>
  <si>
    <t>Přesun hmot pro podlahy z dlaždic stanovený procentní sazbou (%) z ceny vodorovná dopravní vzdálenost do 50 m základní v objektech výšky do 6 m</t>
  </si>
  <si>
    <t>-2004780308</t>
  </si>
  <si>
    <t>https://podminky.urs.cz/item/CS_URS_2024_01/998771201</t>
  </si>
  <si>
    <t>775</t>
  </si>
  <si>
    <t>Podlahy skládané</t>
  </si>
  <si>
    <t>194</t>
  </si>
  <si>
    <t>775411810</t>
  </si>
  <si>
    <t>Demontáž soklíků nebo lišt dřevěných do suti přibíjených</t>
  </si>
  <si>
    <t>-1350000192</t>
  </si>
  <si>
    <t>https://podminky.urs.cz/item/CS_URS_2024_01/775411810</t>
  </si>
  <si>
    <t>195</t>
  </si>
  <si>
    <t>775413320</t>
  </si>
  <si>
    <t>Montáž podlahového soklíku nebo lišty obvodové (soklové) dřevěné bez základního nátěru soklíku ze dřeva tvrdého nebo měkkého, v přírodní barvě připevněného vruty, s přetmelením</t>
  </si>
  <si>
    <t>-474554793</t>
  </si>
  <si>
    <t>https://podminky.urs.cz/item/CS_URS_2024_01/775413320</t>
  </si>
  <si>
    <t>196</t>
  </si>
  <si>
    <t>61418155</t>
  </si>
  <si>
    <t>lišta soklová dřevěná š 15.0 mm, h 60.0 mm</t>
  </si>
  <si>
    <t>1563985758</t>
  </si>
  <si>
    <t>34,7*1,08 'Přepočtené koeficientem množství</t>
  </si>
  <si>
    <t>197</t>
  </si>
  <si>
    <t>775591905</t>
  </si>
  <si>
    <t>Ostatní práce při opravách dřevěných podlah tmelení celoplošné, podlah vlysových, parketových</t>
  </si>
  <si>
    <t>789054618</t>
  </si>
  <si>
    <t>https://podminky.urs.cz/item/CS_URS_2024_01/775591905</t>
  </si>
  <si>
    <t>198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</si>
  <si>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</si>
  <si>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</si>
  <si>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-230684928</t>
  </si>
  <si>
    <t>https://podminky.urs.cz/item/CS_URS_2024_01/775591919</t>
  </si>
  <si>
    <t>199</t>
  </si>
  <si>
    <t>775591920</t>
  </si>
  <si>
    <t>Ostatní práce při opravách dřevěných podlah dokončovací vysátí</t>
  </si>
  <si>
    <t>954098783</t>
  </si>
  <si>
    <t>https://podminky.urs.cz/item/CS_URS_2024_01/775591920</t>
  </si>
  <si>
    <t>200</t>
  </si>
  <si>
    <t>775591921</t>
  </si>
  <si>
    <t>Ostatní práce při opravách dřevěných podlah lakování jednotlivé operace základní lak</t>
  </si>
  <si>
    <t>1043135450</t>
  </si>
  <si>
    <t>https://podminky.urs.cz/item/CS_URS_2024_01/775591921</t>
  </si>
  <si>
    <t>201</t>
  </si>
  <si>
    <t>775591922</t>
  </si>
  <si>
    <t>Ostatní práce při opravách dřevěných podlah lakování jednotlivé operace vrchní lak pro běžnou zátěž (bytové prostory apod.)</t>
  </si>
  <si>
    <t>-1982818730</t>
  </si>
  <si>
    <t>https://podminky.urs.cz/item/CS_URS_2024_01/775591922</t>
  </si>
  <si>
    <t>202</t>
  </si>
  <si>
    <t>775591926</t>
  </si>
  <si>
    <t>Ostatní práce při opravách dřevěných podlah lakování jednotlivé operace mezibroušení mezi vrstvami laku</t>
  </si>
  <si>
    <t>-867793145</t>
  </si>
  <si>
    <t>https://podminky.urs.cz/item/CS_URS_2024_01/775591926</t>
  </si>
  <si>
    <t>203</t>
  </si>
  <si>
    <t>998775201</t>
  </si>
  <si>
    <t>Přesun hmot pro podlahy skládané stanovený procentní sazbou (%) z ceny vodorovná dopravní vzdálenost do 50 m základní v objektech výšky do 6 m</t>
  </si>
  <si>
    <t>-2037370614</t>
  </si>
  <si>
    <t>https://podminky.urs.cz/item/CS_URS_2024_01/998775201</t>
  </si>
  <si>
    <t>776</t>
  </si>
  <si>
    <t>Podlahy povlakové</t>
  </si>
  <si>
    <t>204</t>
  </si>
  <si>
    <t>776111116</t>
  </si>
  <si>
    <t>Příprava podkladu povlakových podlah a stěn broušení podlah stávajícího podkladu pro odstranění lepidla (po starých krytinách)</t>
  </si>
  <si>
    <t>-1200565304</t>
  </si>
  <si>
    <t>https://podminky.urs.cz/item/CS_URS_2024_01/776111116</t>
  </si>
  <si>
    <t>205</t>
  </si>
  <si>
    <t>776121112</t>
  </si>
  <si>
    <t>Příprava podkladu povlakových podlah a stěn penetrace vodou ředitelná podlah</t>
  </si>
  <si>
    <t>-927598579</t>
  </si>
  <si>
    <t>https://podminky.urs.cz/item/CS_URS_2024_01/776121112</t>
  </si>
  <si>
    <t>206</t>
  </si>
  <si>
    <t>776141112</t>
  </si>
  <si>
    <t>Příprava podkladu povlakových podlah a stěn vyrovnání samonivelační stěrkou podlah min.pevnosti 20 MPa, tloušťky přes 3 do 5 mm</t>
  </si>
  <si>
    <t>-2019193300</t>
  </si>
  <si>
    <t>https://podminky.urs.cz/item/CS_URS_2024_01/776141112</t>
  </si>
  <si>
    <t>207</t>
  </si>
  <si>
    <t>776201812</t>
  </si>
  <si>
    <t>Demontáž povlakových podlahovin lepených ručně s podložkou</t>
  </si>
  <si>
    <t>76507874</t>
  </si>
  <si>
    <t>https://podminky.urs.cz/item/CS_URS_2024_01/776201812</t>
  </si>
  <si>
    <t>208</t>
  </si>
  <si>
    <t>776221111</t>
  </si>
  <si>
    <t>Montáž podlahovin z PVC lepením standardním lepidlem z pásů</t>
  </si>
  <si>
    <t>2048144060</t>
  </si>
  <si>
    <t>https://podminky.urs.cz/item/CS_URS_2024_01/776221111</t>
  </si>
  <si>
    <t>209</t>
  </si>
  <si>
    <t>28412245</t>
  </si>
  <si>
    <t>krytina podlahová heterogenní š 1,5m tl 2mm</t>
  </si>
  <si>
    <t>190450174</t>
  </si>
  <si>
    <t>19,6*1,1</t>
  </si>
  <si>
    <t>210</t>
  </si>
  <si>
    <t>776223111</t>
  </si>
  <si>
    <t>Montáž podlahovin z PVC spoj podlah svařováním za tepla (včetně frézování)</t>
  </si>
  <si>
    <t>717046142</t>
  </si>
  <si>
    <t>https://podminky.urs.cz/item/CS_URS_2024_01/776223111</t>
  </si>
  <si>
    <t>211</t>
  </si>
  <si>
    <t>776410811</t>
  </si>
  <si>
    <t>Demontáž soklíků nebo lišt pryžových nebo plastových</t>
  </si>
  <si>
    <t>673977570</t>
  </si>
  <si>
    <t>https://podminky.urs.cz/item/CS_URS_2024_01/776410811</t>
  </si>
  <si>
    <t>212</t>
  </si>
  <si>
    <t>776411111</t>
  </si>
  <si>
    <t>Montáž soklíků lepením obvodových, výšky do 80 mm</t>
  </si>
  <si>
    <t>-1467457683</t>
  </si>
  <si>
    <t>https://podminky.urs.cz/item/CS_URS_2024_01/776411111</t>
  </si>
  <si>
    <t>213</t>
  </si>
  <si>
    <t>28411008</t>
  </si>
  <si>
    <t>lišta soklová PVC 16x60mm</t>
  </si>
  <si>
    <t>-980056664</t>
  </si>
  <si>
    <t>24,2*1,1</t>
  </si>
  <si>
    <t>214</t>
  </si>
  <si>
    <t>998776201</t>
  </si>
  <si>
    <t>Přesun hmot pro podlahy povlakové stanovený procentní sazbou (%) z ceny vodorovná dopravní vzdálenost do 50 m základní v objektech výšky do 6 m</t>
  </si>
  <si>
    <t>1998977414</t>
  </si>
  <si>
    <t>https://podminky.urs.cz/item/CS_URS_2024_01/998776201</t>
  </si>
  <si>
    <t>781</t>
  </si>
  <si>
    <t>Dokončovací práce - obklady</t>
  </si>
  <si>
    <t>215</t>
  </si>
  <si>
    <t>781121011</t>
  </si>
  <si>
    <t>Příprava podkladu před provedením obkladu nátěr penetrační na stěnu</t>
  </si>
  <si>
    <t>1093892368</t>
  </si>
  <si>
    <t>https://podminky.urs.cz/item/CS_URS_2024_01/781121011</t>
  </si>
  <si>
    <t>216</t>
  </si>
  <si>
    <t>781471810</t>
  </si>
  <si>
    <t>Demontáž obkladů z dlaždic keramických kladených do malty</t>
  </si>
  <si>
    <t>-1670163423</t>
  </si>
  <si>
    <t>https://podminky.urs.cz/item/CS_URS_2024_01/781471810</t>
  </si>
  <si>
    <t>8" původní kuchyň</t>
  </si>
  <si>
    <t>5,1" WC</t>
  </si>
  <si>
    <t>12,4" koupelna</t>
  </si>
  <si>
    <t>217</t>
  </si>
  <si>
    <t>781474113</t>
  </si>
  <si>
    <t>Montáž keramických obkladů stěn lepených cementovým flexibilním lepidlem hladkých přes 12 do 19 ks/m2</t>
  </si>
  <si>
    <t>-891477263</t>
  </si>
  <si>
    <t>https://podminky.urs.cz/item/CS_URS_2024_01/781474113</t>
  </si>
  <si>
    <t>218</t>
  </si>
  <si>
    <t>59761071</t>
  </si>
  <si>
    <t>obklad keramický hladký přes 12 do 19ks/m2</t>
  </si>
  <si>
    <t>-726161273</t>
  </si>
  <si>
    <t>27,3*1,1</t>
  </si>
  <si>
    <t>219</t>
  </si>
  <si>
    <t>781477111</t>
  </si>
  <si>
    <t>Montáž obkladů vnitřních stěn z dlaždic keramických Příplatek k cenám za plochu do 10 m2 jednotlivě</t>
  </si>
  <si>
    <t>-1362081493</t>
  </si>
  <si>
    <t>220</t>
  </si>
  <si>
    <t>781477112</t>
  </si>
  <si>
    <t>Montáž obkladů vnitřních stěn z dlaždic keramických Příplatek k cenám za obklady v omezeném prostoru</t>
  </si>
  <si>
    <t>-208397938</t>
  </si>
  <si>
    <t>221</t>
  </si>
  <si>
    <t>781491822</t>
  </si>
  <si>
    <t>Odstranění obkladů - ostatní prvky vanová dvířka plastová lepená s rámem</t>
  </si>
  <si>
    <t>2006294245</t>
  </si>
  <si>
    <t>https://podminky.urs.cz/item/CS_URS_2024_01/781491822</t>
  </si>
  <si>
    <t>222</t>
  </si>
  <si>
    <t>781493111</t>
  </si>
  <si>
    <t>Obklad - dokončující práce profily ukončovací plastové lepené standardním lepidlem rohové</t>
  </si>
  <si>
    <t>-80343393</t>
  </si>
  <si>
    <t>223</t>
  </si>
  <si>
    <t>781493511</t>
  </si>
  <si>
    <t>Obklad - dokončující práce profily ukončovací plastové lepené standardním lepidlem ukončovací</t>
  </si>
  <si>
    <t>-1461131171</t>
  </si>
  <si>
    <t>224</t>
  </si>
  <si>
    <t>781493611</t>
  </si>
  <si>
    <t>Obklad - dokončující práce montáž vanových dvířek plastových lepených s rámem</t>
  </si>
  <si>
    <t>1588704627</t>
  </si>
  <si>
    <t>https://podminky.urs.cz/item/CS_URS_2024_01/781493611</t>
  </si>
  <si>
    <t>225</t>
  </si>
  <si>
    <t>56245725</t>
  </si>
  <si>
    <t>dvířka vanová bílá 150x200mm</t>
  </si>
  <si>
    <t>835540560</t>
  </si>
  <si>
    <t>226</t>
  </si>
  <si>
    <t>781495115</t>
  </si>
  <si>
    <t>Obklad - dokončující práce ostatní práce spárování silikonem</t>
  </si>
  <si>
    <t>2471242</t>
  </si>
  <si>
    <t>https://podminky.urs.cz/item/CS_URS_2024_01/781495115</t>
  </si>
  <si>
    <t>227</t>
  </si>
  <si>
    <t>781495211</t>
  </si>
  <si>
    <t>Čištění vnitřních ploch po provedení obkladu stěn chemickými prostředky</t>
  </si>
  <si>
    <t>754106893</t>
  </si>
  <si>
    <t>https://podminky.urs.cz/item/CS_URS_2024_01/781495211</t>
  </si>
  <si>
    <t>228</t>
  </si>
  <si>
    <t>998781201</t>
  </si>
  <si>
    <t>Přesun hmot pro obklady keramické stanovený procentní sazbou (%) z ceny vodorovná dopravní vzdálenost do 50 m základní v objektech výšky do 6 m</t>
  </si>
  <si>
    <t>-1997228415</t>
  </si>
  <si>
    <t>https://podminky.urs.cz/item/CS_URS_2024_01/998781201</t>
  </si>
  <si>
    <t>783</t>
  </si>
  <si>
    <t>Dokončovací práce - nátěry</t>
  </si>
  <si>
    <t>229</t>
  </si>
  <si>
    <t>783000125</t>
  </si>
  <si>
    <t>Zakrývání konstrukcí včetně pozdějšího odkrytí konstrukcí nebo prvků obalením fólií</t>
  </si>
  <si>
    <t>-2000523464</t>
  </si>
  <si>
    <t>https://podminky.urs.cz/item/CS_URS_2024_01/783000125</t>
  </si>
  <si>
    <t>230</t>
  </si>
  <si>
    <t>28323156</t>
  </si>
  <si>
    <t>fólie pro malířské potřeby zakrývací tl 41µ 4x5m</t>
  </si>
  <si>
    <t>-1968487809</t>
  </si>
  <si>
    <t>231</t>
  </si>
  <si>
    <t>783101203</t>
  </si>
  <si>
    <t>Příprava podkladu truhlářských konstrukcí před provedením nátěru broušení smirkovým papírem nebo plátnem jemné</t>
  </si>
  <si>
    <t>-1688393185</t>
  </si>
  <si>
    <t>https://podminky.urs.cz/item/CS_URS_2024_01/783101203</t>
  </si>
  <si>
    <t>232</t>
  </si>
  <si>
    <t>783101403</t>
  </si>
  <si>
    <t>Příprava podkladu truhlářských konstrukcí před provedením nátěru oprášení</t>
  </si>
  <si>
    <t>1118478615</t>
  </si>
  <si>
    <t>https://podminky.urs.cz/item/CS_URS_2024_01/783101403</t>
  </si>
  <si>
    <t>233</t>
  </si>
  <si>
    <t>783106805</t>
  </si>
  <si>
    <t>Odstranění nátěrů z truhlářských konstrukcí opálením s obroušením</t>
  </si>
  <si>
    <t>-868337568</t>
  </si>
  <si>
    <t>https://podminky.urs.cz/item/CS_URS_2024_01/783106805</t>
  </si>
  <si>
    <t>234</t>
  </si>
  <si>
    <t>783114101</t>
  </si>
  <si>
    <t>Základní nátěr truhlářských konstrukcí jednonásobný syntetický</t>
  </si>
  <si>
    <t>1787820482</t>
  </si>
  <si>
    <t>https://podminky.urs.cz/item/CS_URS_2024_01/783114101</t>
  </si>
  <si>
    <t>235</t>
  </si>
  <si>
    <t>783117101</t>
  </si>
  <si>
    <t>Krycí nátěr truhlářských konstrukcí jednonásobný syntetický</t>
  </si>
  <si>
    <t>-1460847962</t>
  </si>
  <si>
    <t>https://podminky.urs.cz/item/CS_URS_2024_01/783117101</t>
  </si>
  <si>
    <t>236</t>
  </si>
  <si>
    <t>783122131</t>
  </si>
  <si>
    <t>Tmelení truhlářských konstrukcí plošné (plné) včetně přebroušení tmelených míst, tmelem disperzním akrylátovým nebo latexovým</t>
  </si>
  <si>
    <t>-524873038</t>
  </si>
  <si>
    <t>https://podminky.urs.cz/item/CS_URS_2024_01/783122131</t>
  </si>
  <si>
    <t>237</t>
  </si>
  <si>
    <t>783162201</t>
  </si>
  <si>
    <t>Dotmelení skleněných výplní truhlářských konstrukcí tmelem sklenářským</t>
  </si>
  <si>
    <t>725242716</t>
  </si>
  <si>
    <t>https://podminky.urs.cz/item/CS_URS_2024_01/783162201</t>
  </si>
  <si>
    <t>238</t>
  </si>
  <si>
    <t>783301303</t>
  </si>
  <si>
    <t>Příprava podkladu zámečnických konstrukcí před provedením nátěru odrezivění odrezovačem bezoplachovým</t>
  </si>
  <si>
    <t>-1394396180</t>
  </si>
  <si>
    <t>https://podminky.urs.cz/item/CS_URS_2024_01/783301303</t>
  </si>
  <si>
    <t>1,6*4+1,4" zárubně</t>
  </si>
  <si>
    <t>239</t>
  </si>
  <si>
    <t>783301313</t>
  </si>
  <si>
    <t>Příprava podkladu zámečnických konstrukcí před provedením nátěru odmaštění odmašťovačem ředidlovým</t>
  </si>
  <si>
    <t>-176428955</t>
  </si>
  <si>
    <t>https://podminky.urs.cz/item/CS_URS_2024_01/783301313</t>
  </si>
  <si>
    <t>240</t>
  </si>
  <si>
    <t>783315101</t>
  </si>
  <si>
    <t>Mezinátěr zámečnických konstrukcí jednonásobný syntetický standardní</t>
  </si>
  <si>
    <t>700314910</t>
  </si>
  <si>
    <t>https://podminky.urs.cz/item/CS_URS_2024_01/783315101</t>
  </si>
  <si>
    <t>241</t>
  </si>
  <si>
    <t>783317101</t>
  </si>
  <si>
    <t>Krycí nátěr (email) zámečnických konstrukcí jednonásobný syntetický standardní</t>
  </si>
  <si>
    <t>38307811</t>
  </si>
  <si>
    <t>https://podminky.urs.cz/item/CS_URS_2024_01/783317101</t>
  </si>
  <si>
    <t>242</t>
  </si>
  <si>
    <t>783322101</t>
  </si>
  <si>
    <t>Tmelení zámečnických konstrukcí včetně přebroušení tmelených míst, tmelem disperzním akrylátovým nebo latexovým</t>
  </si>
  <si>
    <t>2130737222</t>
  </si>
  <si>
    <t>https://podminky.urs.cz/item/CS_URS_2024_01/783322101</t>
  </si>
  <si>
    <t>243</t>
  </si>
  <si>
    <t>783601301</t>
  </si>
  <si>
    <t>Příprava podkladu otopných těles před provedením nátěrů žebrových trub odrezivěním bezoplachovým</t>
  </si>
  <si>
    <t>-2060715537</t>
  </si>
  <si>
    <t>https://podminky.urs.cz/item/CS_URS_2024_01/783601301</t>
  </si>
  <si>
    <t>244</t>
  </si>
  <si>
    <t>783601305</t>
  </si>
  <si>
    <t>Příprava podkladu otopných těles před provedením nátěrů žebrových trub odmaštěním vodou ředitelným</t>
  </si>
  <si>
    <t>1350565907</t>
  </si>
  <si>
    <t>https://podminky.urs.cz/item/CS_URS_2024_01/783601305</t>
  </si>
  <si>
    <t>245</t>
  </si>
  <si>
    <t>783601401</t>
  </si>
  <si>
    <t>Příprava podkladu otopných těles před provedením nátěrů žebrových trub očištění ometením</t>
  </si>
  <si>
    <t>-2017170264</t>
  </si>
  <si>
    <t>https://podminky.urs.cz/item/CS_URS_2024_01/783601401</t>
  </si>
  <si>
    <t>246</t>
  </si>
  <si>
    <t>783614101</t>
  </si>
  <si>
    <t>Základní nátěr otopných těles jednonásobný žebrových trub syntetický</t>
  </si>
  <si>
    <t>-336296417</t>
  </si>
  <si>
    <t>https://podminky.urs.cz/item/CS_URS_2024_01/783614101</t>
  </si>
  <si>
    <t>247</t>
  </si>
  <si>
    <t>783617107</t>
  </si>
  <si>
    <t>Krycí nátěr (email) otopných těles žebrových trub dvojnásobný syntetický</t>
  </si>
  <si>
    <t>-1480316763</t>
  </si>
  <si>
    <t>https://podminky.urs.cz/item/CS_URS_2024_01/783617107</t>
  </si>
  <si>
    <t>248</t>
  </si>
  <si>
    <t>783622111</t>
  </si>
  <si>
    <t>Tmelení otopných těles včetně přebroušení tmelených míst článkových, tmelem disperzním akrylátovým nebo latexovým</t>
  </si>
  <si>
    <t>-332617707</t>
  </si>
  <si>
    <t>https://podminky.urs.cz/item/CS_URS_2024_01/783622111</t>
  </si>
  <si>
    <t>249</t>
  </si>
  <si>
    <t>783601711</t>
  </si>
  <si>
    <t>Příprava podkladu armatur a kovových potrubí před provedením nátěru potrubí do DN 50 mm odrezivěním, odrezovačem bezoplachovým</t>
  </si>
  <si>
    <t>559800192</t>
  </si>
  <si>
    <t>https://podminky.urs.cz/item/CS_URS_2024_01/783601711</t>
  </si>
  <si>
    <t>10" rozvod ÚT</t>
  </si>
  <si>
    <t>250</t>
  </si>
  <si>
    <t>783601713</t>
  </si>
  <si>
    <t>Příprava podkladu armatur a kovových potrubí před provedením nátěru potrubí do DN 50 mm odmaštěním, odmašťovačem vodou ředitelným</t>
  </si>
  <si>
    <t>2130960012</t>
  </si>
  <si>
    <t>https://podminky.urs.cz/item/CS_URS_2024_01/783601713</t>
  </si>
  <si>
    <t>251</t>
  </si>
  <si>
    <t>783615551</t>
  </si>
  <si>
    <t>Mezinátěr armatur a kovových potrubí potrubí do DN 50 mm syntetický standardní</t>
  </si>
  <si>
    <t>-695038924</t>
  </si>
  <si>
    <t>https://podminky.urs.cz/item/CS_URS_2024_01/783615551</t>
  </si>
  <si>
    <t>252</t>
  </si>
  <si>
    <t>783617505</t>
  </si>
  <si>
    <t>Krycí nátěr (email) armatur a kovových potrubí armatur do DN 100 mm jednonásobný syntetický tepelně odolný</t>
  </si>
  <si>
    <t>1387570525</t>
  </si>
  <si>
    <t>https://podminky.urs.cz/item/CS_URS_2024_01/783617505</t>
  </si>
  <si>
    <t>253</t>
  </si>
  <si>
    <t>783617615</t>
  </si>
  <si>
    <t>Krycí nátěr (email) armatur a kovových potrubí potrubí do DN 50 mm dvojnásobný syntetický tepelně odolný</t>
  </si>
  <si>
    <t>1171195972</t>
  </si>
  <si>
    <t>https://podminky.urs.cz/item/CS_URS_2024_01/783617615</t>
  </si>
  <si>
    <t>784</t>
  </si>
  <si>
    <t>Dokončovací práce - malby a tapety</t>
  </si>
  <si>
    <t>254</t>
  </si>
  <si>
    <t>784111011</t>
  </si>
  <si>
    <t>Obroušení podkladu omítky v místnostech výšky do 3,80 m</t>
  </si>
  <si>
    <t>1645312355</t>
  </si>
  <si>
    <t>https://podminky.urs.cz/item/CS_URS_2024_01/784111011</t>
  </si>
  <si>
    <t>255</t>
  </si>
  <si>
    <t>784111031</t>
  </si>
  <si>
    <t>Omytí podkladu omytí v místnostech výšky do 3,80 m</t>
  </si>
  <si>
    <t>-989758969</t>
  </si>
  <si>
    <t>https://podminky.urs.cz/item/CS_URS_2024_01/784111031</t>
  </si>
  <si>
    <t>256</t>
  </si>
  <si>
    <t>784151011</t>
  </si>
  <si>
    <t>Izolování izolačními barvami vodou ředitelnými dvojnásobné v místnostech výšky do 3,80 m</t>
  </si>
  <si>
    <t>1432577803</t>
  </si>
  <si>
    <t>https://podminky.urs.cz/item/CS_URS_2024_01/784151011</t>
  </si>
  <si>
    <t>257</t>
  </si>
  <si>
    <t>784171101</t>
  </si>
  <si>
    <t>Zakrytí nemalovaných ploch (materiál ve specifikaci) včetně pozdějšího odkrytí podlah</t>
  </si>
  <si>
    <t>2074569293</t>
  </si>
  <si>
    <t>https://podminky.urs.cz/item/CS_URS_2024_01/784171101</t>
  </si>
  <si>
    <t>258</t>
  </si>
  <si>
    <t>58124842</t>
  </si>
  <si>
    <t>fólie pro malířské potřeby zakrývací tl 7µ 4x5m</t>
  </si>
  <si>
    <t>-430745622</t>
  </si>
  <si>
    <t>53,3333333333333*1,05 'Přepočtené koeficientem množství</t>
  </si>
  <si>
    <t>259</t>
  </si>
  <si>
    <t>784181131</t>
  </si>
  <si>
    <t>Penetrace podkladu jednonásobná fungicidní akrylátová bezbarvá v místnostech výšky do 3,80 m</t>
  </si>
  <si>
    <t>537235669</t>
  </si>
  <si>
    <t>https://podminky.urs.cz/item/CS_URS_2024_01/784181131</t>
  </si>
  <si>
    <t>260</t>
  </si>
  <si>
    <t>784325231</t>
  </si>
  <si>
    <t>Provedení silikátové maby dvojnásobných v místnostech výšky do 3,80 m</t>
  </si>
  <si>
    <t>567334715</t>
  </si>
  <si>
    <t>https://podminky.urs.cz/item/CS_URS_2024_01/784325231</t>
  </si>
  <si>
    <t>VRN</t>
  </si>
  <si>
    <t>Vedlejší rozpočtové náklady</t>
  </si>
  <si>
    <t>VRN1</t>
  </si>
  <si>
    <t>Průzkumné, geodetické a projektové práce</t>
  </si>
  <si>
    <t>261</t>
  </si>
  <si>
    <t>013002000</t>
  </si>
  <si>
    <t>Projektové práce - skutečné provedení</t>
  </si>
  <si>
    <t>1024</t>
  </si>
  <si>
    <t>793519891</t>
  </si>
  <si>
    <t>https://podminky.urs.cz/item/CS_URS_2024_01/013002000</t>
  </si>
  <si>
    <t>VRN2</t>
  </si>
  <si>
    <t>Příprava staveniště</t>
  </si>
  <si>
    <t>262</t>
  </si>
  <si>
    <t>024003001</t>
  </si>
  <si>
    <t>Stěhování původního nábytku (kuchyňská linka, vestavěné skříně, ostatní nábytek)</t>
  </si>
  <si>
    <t>Soub.</t>
  </si>
  <si>
    <t>1070968143</t>
  </si>
  <si>
    <t>https://podminky.urs.cz/item/CS_URS_2024_01/024003001</t>
  </si>
  <si>
    <t>VRN6</t>
  </si>
  <si>
    <t>Územní vlivy</t>
  </si>
  <si>
    <t>263</t>
  </si>
  <si>
    <t>065002000</t>
  </si>
  <si>
    <t>Mimostaveništní doprava materiálů</t>
  </si>
  <si>
    <t>1265479097</t>
  </si>
  <si>
    <t>https://podminky.urs.cz/item/CS_URS_2024_01/065002000</t>
  </si>
  <si>
    <t>VRN7</t>
  </si>
  <si>
    <t>Provozní vlivy</t>
  </si>
  <si>
    <t>264</t>
  </si>
  <si>
    <t>070001000</t>
  </si>
  <si>
    <t>1760477530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</si>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</sst>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42272225" TargetMode="External" /><Relationship Id="rId2" Type="http://schemas.openxmlformats.org/officeDocument/2006/relationships/hyperlink" Target="https://podminky.urs.cz/item/CS_URS_2024_01/342291111" TargetMode="External" /><Relationship Id="rId3" Type="http://schemas.openxmlformats.org/officeDocument/2006/relationships/hyperlink" Target="https://podminky.urs.cz/item/CS_URS_2024_01/342291121" TargetMode="External" /><Relationship Id="rId4" Type="http://schemas.openxmlformats.org/officeDocument/2006/relationships/hyperlink" Target="https://podminky.urs.cz/item/CS_URS_2024_01/346244352" TargetMode="External" /><Relationship Id="rId5" Type="http://schemas.openxmlformats.org/officeDocument/2006/relationships/hyperlink" Target="https://podminky.urs.cz/item/CS_URS_2024_01/611131121" TargetMode="External" /><Relationship Id="rId6" Type="http://schemas.openxmlformats.org/officeDocument/2006/relationships/hyperlink" Target="https://podminky.urs.cz/item/CS_URS_2024_01/611142001" TargetMode="External" /><Relationship Id="rId7" Type="http://schemas.openxmlformats.org/officeDocument/2006/relationships/hyperlink" Target="https://podminky.urs.cz/item/CS_URS_2024_01/611321131" TargetMode="External" /><Relationship Id="rId8" Type="http://schemas.openxmlformats.org/officeDocument/2006/relationships/hyperlink" Target="https://podminky.urs.cz/item/CS_URS_2024_01/612131121" TargetMode="External" /><Relationship Id="rId9" Type="http://schemas.openxmlformats.org/officeDocument/2006/relationships/hyperlink" Target="https://podminky.urs.cz/item/CS_URS_2024_01/612135101" TargetMode="External" /><Relationship Id="rId10" Type="http://schemas.openxmlformats.org/officeDocument/2006/relationships/hyperlink" Target="https://podminky.urs.cz/item/CS_URS_2024_01/612142001" TargetMode="External" /><Relationship Id="rId11" Type="http://schemas.openxmlformats.org/officeDocument/2006/relationships/hyperlink" Target="https://podminky.urs.cz/item/CS_URS_2024_01/612311131" TargetMode="External" /><Relationship Id="rId12" Type="http://schemas.openxmlformats.org/officeDocument/2006/relationships/hyperlink" Target="https://podminky.urs.cz/item/CS_URS_2024_01/612321121" TargetMode="External" /><Relationship Id="rId13" Type="http://schemas.openxmlformats.org/officeDocument/2006/relationships/hyperlink" Target="https://podminky.urs.cz/item/CS_URS_2024_01/612321141" TargetMode="External" /><Relationship Id="rId14" Type="http://schemas.openxmlformats.org/officeDocument/2006/relationships/hyperlink" Target="https://podminky.urs.cz/item/CS_URS_2024_01/619991011" TargetMode="External" /><Relationship Id="rId15" Type="http://schemas.openxmlformats.org/officeDocument/2006/relationships/hyperlink" Target="https://podminky.urs.cz/item/CS_URS_2024_01/619995001" TargetMode="External" /><Relationship Id="rId16" Type="http://schemas.openxmlformats.org/officeDocument/2006/relationships/hyperlink" Target="https://podminky.urs.cz/item/CS_URS_2024_01/632451111" TargetMode="External" /><Relationship Id="rId17" Type="http://schemas.openxmlformats.org/officeDocument/2006/relationships/hyperlink" Target="https://podminky.urs.cz/item/CS_URS_2024_01/642944121" TargetMode="External" /><Relationship Id="rId18" Type="http://schemas.openxmlformats.org/officeDocument/2006/relationships/hyperlink" Target="https://podminky.urs.cz/item/CS_URS_2024_01/949101111" TargetMode="External" /><Relationship Id="rId19" Type="http://schemas.openxmlformats.org/officeDocument/2006/relationships/hyperlink" Target="https://podminky.urs.cz/item/CS_URS_2024_01/952901105" TargetMode="External" /><Relationship Id="rId20" Type="http://schemas.openxmlformats.org/officeDocument/2006/relationships/hyperlink" Target="https://podminky.urs.cz/item/CS_URS_2024_01/952901114" TargetMode="External" /><Relationship Id="rId21" Type="http://schemas.openxmlformats.org/officeDocument/2006/relationships/hyperlink" Target="https://podminky.urs.cz/item/CS_URS_2024_01/952902031" TargetMode="External" /><Relationship Id="rId22" Type="http://schemas.openxmlformats.org/officeDocument/2006/relationships/hyperlink" Target="https://podminky.urs.cz/item/CS_URS_2024_01/962031132" TargetMode="External" /><Relationship Id="rId23" Type="http://schemas.openxmlformats.org/officeDocument/2006/relationships/hyperlink" Target="https://podminky.urs.cz/item/CS_URS_2024_01/965046111" TargetMode="External" /><Relationship Id="rId24" Type="http://schemas.openxmlformats.org/officeDocument/2006/relationships/hyperlink" Target="https://podminky.urs.cz/item/CS_URS_2024_01/968072455" TargetMode="External" /><Relationship Id="rId25" Type="http://schemas.openxmlformats.org/officeDocument/2006/relationships/hyperlink" Target="https://podminky.urs.cz/item/CS_URS_2024_01/974031121" TargetMode="External" /><Relationship Id="rId26" Type="http://schemas.openxmlformats.org/officeDocument/2006/relationships/hyperlink" Target="https://podminky.urs.cz/item/CS_URS_2024_01/974031132" TargetMode="External" /><Relationship Id="rId27" Type="http://schemas.openxmlformats.org/officeDocument/2006/relationships/hyperlink" Target="https://podminky.urs.cz/item/CS_URS_2024_01/977343111" TargetMode="External" /><Relationship Id="rId28" Type="http://schemas.openxmlformats.org/officeDocument/2006/relationships/hyperlink" Target="https://podminky.urs.cz/item/CS_URS_2024_01/977343212" TargetMode="External" /><Relationship Id="rId29" Type="http://schemas.openxmlformats.org/officeDocument/2006/relationships/hyperlink" Target="https://podminky.urs.cz/item/CS_URS_2024_01/978021191" TargetMode="External" /><Relationship Id="rId30" Type="http://schemas.openxmlformats.org/officeDocument/2006/relationships/hyperlink" Target="https://podminky.urs.cz/item/CS_URS_2024_01/978023411" TargetMode="External" /><Relationship Id="rId31" Type="http://schemas.openxmlformats.org/officeDocument/2006/relationships/hyperlink" Target="https://podminky.urs.cz/item/CS_URS_2024_01/978035117" TargetMode="External" /><Relationship Id="rId32" Type="http://schemas.openxmlformats.org/officeDocument/2006/relationships/hyperlink" Target="https://podminky.urs.cz/item/CS_URS_2024_01/997002511" TargetMode="External" /><Relationship Id="rId33" Type="http://schemas.openxmlformats.org/officeDocument/2006/relationships/hyperlink" Target="https://podminky.urs.cz/item/CS_URS_2024_01/997002519" TargetMode="External" /><Relationship Id="rId34" Type="http://schemas.openxmlformats.org/officeDocument/2006/relationships/hyperlink" Target="https://podminky.urs.cz/item/CS_URS_2024_01/997002611" TargetMode="External" /><Relationship Id="rId35" Type="http://schemas.openxmlformats.org/officeDocument/2006/relationships/hyperlink" Target="https://podminky.urs.cz/item/CS_URS_2024_01/997013151" TargetMode="External" /><Relationship Id="rId36" Type="http://schemas.openxmlformats.org/officeDocument/2006/relationships/hyperlink" Target="https://podminky.urs.cz/item/CS_URS_2024_01/997013219" TargetMode="External" /><Relationship Id="rId37" Type="http://schemas.openxmlformats.org/officeDocument/2006/relationships/hyperlink" Target="https://podminky.urs.cz/item/CS_URS_2024_01/997013609" TargetMode="External" /><Relationship Id="rId38" Type="http://schemas.openxmlformats.org/officeDocument/2006/relationships/hyperlink" Target="https://podminky.urs.cz/item/CS_URS_2024_01/997013813" TargetMode="External" /><Relationship Id="rId39" Type="http://schemas.openxmlformats.org/officeDocument/2006/relationships/hyperlink" Target="https://podminky.urs.cz/item/CS_URS_2024_01/998018001" TargetMode="External" /><Relationship Id="rId40" Type="http://schemas.openxmlformats.org/officeDocument/2006/relationships/hyperlink" Target="https://podminky.urs.cz/item/CS_URS_2024_01/711113117" TargetMode="External" /><Relationship Id="rId41" Type="http://schemas.openxmlformats.org/officeDocument/2006/relationships/hyperlink" Target="https://podminky.urs.cz/item/CS_URS_2024_01/711113127" TargetMode="External" /><Relationship Id="rId42" Type="http://schemas.openxmlformats.org/officeDocument/2006/relationships/hyperlink" Target="https://podminky.urs.cz/item/CS_URS_2024_01/711199101" TargetMode="External" /><Relationship Id="rId43" Type="http://schemas.openxmlformats.org/officeDocument/2006/relationships/hyperlink" Target="https://podminky.urs.cz/item/CS_URS_2024_01/998711201" TargetMode="External" /><Relationship Id="rId44" Type="http://schemas.openxmlformats.org/officeDocument/2006/relationships/hyperlink" Target="https://podminky.urs.cz/item/CS_URS_2024_01/721174043" TargetMode="External" /><Relationship Id="rId45" Type="http://schemas.openxmlformats.org/officeDocument/2006/relationships/hyperlink" Target="https://podminky.urs.cz/item/CS_URS_2024_01/721174045" TargetMode="External" /><Relationship Id="rId46" Type="http://schemas.openxmlformats.org/officeDocument/2006/relationships/hyperlink" Target="https://podminky.urs.cz/item/CS_URS_2024_01/721194105" TargetMode="External" /><Relationship Id="rId47" Type="http://schemas.openxmlformats.org/officeDocument/2006/relationships/hyperlink" Target="https://podminky.urs.cz/item/CS_URS_2024_01/721229111" TargetMode="External" /><Relationship Id="rId48" Type="http://schemas.openxmlformats.org/officeDocument/2006/relationships/hyperlink" Target="https://podminky.urs.cz/item/CS_URS_2024_01/721290111" TargetMode="External" /><Relationship Id="rId49" Type="http://schemas.openxmlformats.org/officeDocument/2006/relationships/hyperlink" Target="https://podminky.urs.cz/item/CS_URS_2024_01/998721201" TargetMode="External" /><Relationship Id="rId50" Type="http://schemas.openxmlformats.org/officeDocument/2006/relationships/hyperlink" Target="https://podminky.urs.cz/item/CS_URS_2024_01/722176112" TargetMode="External" /><Relationship Id="rId51" Type="http://schemas.openxmlformats.org/officeDocument/2006/relationships/hyperlink" Target="https://podminky.urs.cz/item/CS_URS_2024_01/722181211" TargetMode="External" /><Relationship Id="rId52" Type="http://schemas.openxmlformats.org/officeDocument/2006/relationships/hyperlink" Target="https://podminky.urs.cz/item/CS_URS_2024_01/722220111" TargetMode="External" /><Relationship Id="rId53" Type="http://schemas.openxmlformats.org/officeDocument/2006/relationships/hyperlink" Target="https://podminky.urs.cz/item/CS_URS_2024_01/722220121" TargetMode="External" /><Relationship Id="rId54" Type="http://schemas.openxmlformats.org/officeDocument/2006/relationships/hyperlink" Target="https://podminky.urs.cz/item/CS_URS_2024_01/722260812" TargetMode="External" /><Relationship Id="rId55" Type="http://schemas.openxmlformats.org/officeDocument/2006/relationships/hyperlink" Target="https://podminky.urs.cz/item/CS_URS_2024_01/722290234" TargetMode="External" /><Relationship Id="rId56" Type="http://schemas.openxmlformats.org/officeDocument/2006/relationships/hyperlink" Target="https://podminky.urs.cz/item/CS_URS_2024_01/998722201" TargetMode="External" /><Relationship Id="rId57" Type="http://schemas.openxmlformats.org/officeDocument/2006/relationships/hyperlink" Target="https://podminky.urs.cz/item/CS_URS_2024_01/725110811" TargetMode="External" /><Relationship Id="rId58" Type="http://schemas.openxmlformats.org/officeDocument/2006/relationships/hyperlink" Target="https://podminky.urs.cz/item/CS_URS_2024_01/725112022" TargetMode="External" /><Relationship Id="rId59" Type="http://schemas.openxmlformats.org/officeDocument/2006/relationships/hyperlink" Target="https://podminky.urs.cz/item/CS_URS_2024_01/725210821" TargetMode="External" /><Relationship Id="rId60" Type="http://schemas.openxmlformats.org/officeDocument/2006/relationships/hyperlink" Target="https://podminky.urs.cz/item/CS_URS_2024_01/725211601" TargetMode="External" /><Relationship Id="rId61" Type="http://schemas.openxmlformats.org/officeDocument/2006/relationships/hyperlink" Target="https://podminky.urs.cz/item/CS_URS_2024_01/725220908" TargetMode="External" /><Relationship Id="rId62" Type="http://schemas.openxmlformats.org/officeDocument/2006/relationships/hyperlink" Target="https://podminky.urs.cz/item/CS_URS_2024_01/725222169" TargetMode="External" /><Relationship Id="rId63" Type="http://schemas.openxmlformats.org/officeDocument/2006/relationships/hyperlink" Target="https://podminky.urs.cz/item/CS_URS_2024_01/725319111" TargetMode="External" /><Relationship Id="rId64" Type="http://schemas.openxmlformats.org/officeDocument/2006/relationships/hyperlink" Target="https://podminky.urs.cz/item/CS_URS_2024_01/725530823" TargetMode="External" /><Relationship Id="rId65" Type="http://schemas.openxmlformats.org/officeDocument/2006/relationships/hyperlink" Target="https://podminky.urs.cz/item/CS_URS_2024_01/725532116" TargetMode="External" /><Relationship Id="rId66" Type="http://schemas.openxmlformats.org/officeDocument/2006/relationships/hyperlink" Target="https://podminky.urs.cz/item/CS_URS_2024_01/725819202" TargetMode="External" /><Relationship Id="rId67" Type="http://schemas.openxmlformats.org/officeDocument/2006/relationships/hyperlink" Target="https://podminky.urs.cz/item/CS_URS_2024_01/725820801" TargetMode="External" /><Relationship Id="rId68" Type="http://schemas.openxmlformats.org/officeDocument/2006/relationships/hyperlink" Target="https://podminky.urs.cz/item/CS_URS_2024_01/725829111" TargetMode="External" /><Relationship Id="rId69" Type="http://schemas.openxmlformats.org/officeDocument/2006/relationships/hyperlink" Target="https://podminky.urs.cz/item/CS_URS_2024_01/725829131.1" TargetMode="External" /><Relationship Id="rId70" Type="http://schemas.openxmlformats.org/officeDocument/2006/relationships/hyperlink" Target="https://podminky.urs.cz/item/CS_URS_2024_01/725839101" TargetMode="External" /><Relationship Id="rId71" Type="http://schemas.openxmlformats.org/officeDocument/2006/relationships/hyperlink" Target="https://podminky.urs.cz/item/CS_URS_2024_01/725840850" TargetMode="External" /><Relationship Id="rId72" Type="http://schemas.openxmlformats.org/officeDocument/2006/relationships/hyperlink" Target="https://podminky.urs.cz/item/CS_URS_2024_01/725869218" TargetMode="External" /><Relationship Id="rId73" Type="http://schemas.openxmlformats.org/officeDocument/2006/relationships/hyperlink" Target="https://podminky.urs.cz/item/CS_URS_2024_01/998725201" TargetMode="External" /><Relationship Id="rId74" Type="http://schemas.openxmlformats.org/officeDocument/2006/relationships/hyperlink" Target="https://podminky.urs.cz/item/CS_URS_2024_01/998726211" TargetMode="External" /><Relationship Id="rId75" Type="http://schemas.openxmlformats.org/officeDocument/2006/relationships/hyperlink" Target="https://podminky.urs.cz/item/CS_URS_2024_01/733110806" TargetMode="External" /><Relationship Id="rId76" Type="http://schemas.openxmlformats.org/officeDocument/2006/relationships/hyperlink" Target="https://podminky.urs.cz/item/CS_URS_2024_01/733120815" TargetMode="External" /><Relationship Id="rId77" Type="http://schemas.openxmlformats.org/officeDocument/2006/relationships/hyperlink" Target="https://podminky.urs.cz/item/CS_URS_2024_01/733191916" TargetMode="External" /><Relationship Id="rId78" Type="http://schemas.openxmlformats.org/officeDocument/2006/relationships/hyperlink" Target="https://podminky.urs.cz/item/CS_URS_2024_01/733192910" TargetMode="External" /><Relationship Id="rId79" Type="http://schemas.openxmlformats.org/officeDocument/2006/relationships/hyperlink" Target="https://podminky.urs.cz/item/CS_URS_2024_01/733192912" TargetMode="External" /><Relationship Id="rId80" Type="http://schemas.openxmlformats.org/officeDocument/2006/relationships/hyperlink" Target="https://podminky.urs.cz/item/CS_URS_2024_01/998733201" TargetMode="External" /><Relationship Id="rId81" Type="http://schemas.openxmlformats.org/officeDocument/2006/relationships/hyperlink" Target="https://podminky.urs.cz/item/CS_URS_2023_01/734209103.1" TargetMode="External" /><Relationship Id="rId82" Type="http://schemas.openxmlformats.org/officeDocument/2006/relationships/hyperlink" Target="https://podminky.urs.cz/item/CS_URS_2024_01/734229143" TargetMode="External" /><Relationship Id="rId83" Type="http://schemas.openxmlformats.org/officeDocument/2006/relationships/hyperlink" Target="https://podminky.urs.cz/item/CS_URS_2024_01/998734201" TargetMode="External" /><Relationship Id="rId84" Type="http://schemas.openxmlformats.org/officeDocument/2006/relationships/hyperlink" Target="https://podminky.urs.cz/item/CS_URS_2023_02/735121810" TargetMode="External" /><Relationship Id="rId85" Type="http://schemas.openxmlformats.org/officeDocument/2006/relationships/hyperlink" Target="https://podminky.urs.cz/item/CS_URS_2023_02/735151822.1" TargetMode="External" /><Relationship Id="rId86" Type="http://schemas.openxmlformats.org/officeDocument/2006/relationships/hyperlink" Target="https://podminky.urs.cz/item/CS_URS_2024_01/735151822" TargetMode="External" /><Relationship Id="rId87" Type="http://schemas.openxmlformats.org/officeDocument/2006/relationships/hyperlink" Target="https://podminky.urs.cz/item/CS_URS_2024_01/735160142" TargetMode="External" /><Relationship Id="rId88" Type="http://schemas.openxmlformats.org/officeDocument/2006/relationships/hyperlink" Target="https://podminky.urs.cz/item/CS_URS_2023_02/735192925.2" TargetMode="External" /><Relationship Id="rId89" Type="http://schemas.openxmlformats.org/officeDocument/2006/relationships/hyperlink" Target="https://podminky.urs.cz/item/CS_URS_2022_02/735192925.1" TargetMode="External" /><Relationship Id="rId90" Type="http://schemas.openxmlformats.org/officeDocument/2006/relationships/hyperlink" Target="https://podminky.urs.cz/item/CS_URS_2022_02/735192925.1.1" TargetMode="External" /><Relationship Id="rId91" Type="http://schemas.openxmlformats.org/officeDocument/2006/relationships/hyperlink" Target="https://podminky.urs.cz/item/CS_URS_2024_01/998735201" TargetMode="External" /><Relationship Id="rId92" Type="http://schemas.openxmlformats.org/officeDocument/2006/relationships/hyperlink" Target="https://podminky.urs.cz/item/CS_URS_2024_01/741112002" TargetMode="External" /><Relationship Id="rId93" Type="http://schemas.openxmlformats.org/officeDocument/2006/relationships/hyperlink" Target="https://podminky.urs.cz/item/CS_URS_2024_01/741122015" TargetMode="External" /><Relationship Id="rId94" Type="http://schemas.openxmlformats.org/officeDocument/2006/relationships/hyperlink" Target="https://podminky.urs.cz/item/CS_URS_2024_01/741122016" TargetMode="External" /><Relationship Id="rId95" Type="http://schemas.openxmlformats.org/officeDocument/2006/relationships/hyperlink" Target="https://podminky.urs.cz/item/CS_URS_2024_01/741122031" TargetMode="External" /><Relationship Id="rId96" Type="http://schemas.openxmlformats.org/officeDocument/2006/relationships/hyperlink" Target="https://podminky.urs.cz/item/CS_URS_2024_01/741125811" TargetMode="External" /><Relationship Id="rId97" Type="http://schemas.openxmlformats.org/officeDocument/2006/relationships/hyperlink" Target="https://podminky.urs.cz/item/CS_URS_2024_01/741136201" TargetMode="External" /><Relationship Id="rId98" Type="http://schemas.openxmlformats.org/officeDocument/2006/relationships/hyperlink" Target="https://podminky.urs.cz/item/CS_URS_2024_01/741210001" TargetMode="External" /><Relationship Id="rId99" Type="http://schemas.openxmlformats.org/officeDocument/2006/relationships/hyperlink" Target="https://podminky.urs.cz/item/CS_URS_2024_01/741370002" TargetMode="External" /><Relationship Id="rId100" Type="http://schemas.openxmlformats.org/officeDocument/2006/relationships/hyperlink" Target="https://podminky.urs.cz/item/CS_URS_2024_01/741810001" TargetMode="External" /><Relationship Id="rId101" Type="http://schemas.openxmlformats.org/officeDocument/2006/relationships/hyperlink" Target="https://podminky.urs.cz/item/CS_URS_2024_01/998741201" TargetMode="External" /><Relationship Id="rId102" Type="http://schemas.openxmlformats.org/officeDocument/2006/relationships/hyperlink" Target="https://podminky.urs.cz/item/CS_URS_2024_01/742121001" TargetMode="External" /><Relationship Id="rId103" Type="http://schemas.openxmlformats.org/officeDocument/2006/relationships/hyperlink" Target="https://podminky.urs.cz/item/CS_URS_2024_01/742210121" TargetMode="External" /><Relationship Id="rId104" Type="http://schemas.openxmlformats.org/officeDocument/2006/relationships/hyperlink" Target="https://podminky.urs.cz/item/CS_URS_2024_01/742310001" TargetMode="External" /><Relationship Id="rId105" Type="http://schemas.openxmlformats.org/officeDocument/2006/relationships/hyperlink" Target="https://podminky.urs.cz/item/CS_URS_2024_01/742420121" TargetMode="External" /><Relationship Id="rId106" Type="http://schemas.openxmlformats.org/officeDocument/2006/relationships/hyperlink" Target="https://podminky.urs.cz/item/CS_URS_2024_01/998742201" TargetMode="External" /><Relationship Id="rId107" Type="http://schemas.openxmlformats.org/officeDocument/2006/relationships/hyperlink" Target="https://podminky.urs.cz/item/CS_URS_2024_01/751377011" TargetMode="External" /><Relationship Id="rId108" Type="http://schemas.openxmlformats.org/officeDocument/2006/relationships/hyperlink" Target="https://podminky.urs.cz/item/CS_URS_2024_01/998751201" TargetMode="External" /><Relationship Id="rId109" Type="http://schemas.openxmlformats.org/officeDocument/2006/relationships/hyperlink" Target="https://podminky.urs.cz/item/CS_URS_2024_01/766231821" TargetMode="External" /><Relationship Id="rId110" Type="http://schemas.openxmlformats.org/officeDocument/2006/relationships/hyperlink" Target="https://podminky.urs.cz/item/CS_URS_2024_01/766491851" TargetMode="External" /><Relationship Id="rId111" Type="http://schemas.openxmlformats.org/officeDocument/2006/relationships/hyperlink" Target="https://podminky.urs.cz/item/CS_URS_2024_01/766621921" TargetMode="External" /><Relationship Id="rId112" Type="http://schemas.openxmlformats.org/officeDocument/2006/relationships/hyperlink" Target="https://podminky.urs.cz/item/CS_URS_2024_01/766622861" TargetMode="External" /><Relationship Id="rId113" Type="http://schemas.openxmlformats.org/officeDocument/2006/relationships/hyperlink" Target="https://podminky.urs.cz/item/CS_URS_2024_01/766660001" TargetMode="External" /><Relationship Id="rId114" Type="http://schemas.openxmlformats.org/officeDocument/2006/relationships/hyperlink" Target="https://podminky.urs.cz/item/CS_URS_2024_01/766660021" TargetMode="External" /><Relationship Id="rId115" Type="http://schemas.openxmlformats.org/officeDocument/2006/relationships/hyperlink" Target="https://podminky.urs.cz/item/CS_URS_2024_01/766660723" TargetMode="External" /><Relationship Id="rId116" Type="http://schemas.openxmlformats.org/officeDocument/2006/relationships/hyperlink" Target="https://podminky.urs.cz/item/CS_URS_2024_01/766660728" TargetMode="External" /><Relationship Id="rId117" Type="http://schemas.openxmlformats.org/officeDocument/2006/relationships/hyperlink" Target="https://podminky.urs.cz/item/CS_URS_2024_01/766663915" TargetMode="External" /><Relationship Id="rId118" Type="http://schemas.openxmlformats.org/officeDocument/2006/relationships/hyperlink" Target="https://podminky.urs.cz/item/CS_URS_2024_01/766691510" TargetMode="External" /><Relationship Id="rId119" Type="http://schemas.openxmlformats.org/officeDocument/2006/relationships/hyperlink" Target="https://podminky.urs.cz/item/CS_URS_2024_01/766691811" TargetMode="External" /><Relationship Id="rId120" Type="http://schemas.openxmlformats.org/officeDocument/2006/relationships/hyperlink" Target="https://podminky.urs.cz/item/CS_URS_2024_01/766691914" TargetMode="External" /><Relationship Id="rId121" Type="http://schemas.openxmlformats.org/officeDocument/2006/relationships/hyperlink" Target="https://podminky.urs.cz/item/CS_URS_2024_01/766692112" TargetMode="External" /><Relationship Id="rId122" Type="http://schemas.openxmlformats.org/officeDocument/2006/relationships/hyperlink" Target="https://podminky.urs.cz/item/CS_URS_2024_01/766694116" TargetMode="External" /><Relationship Id="rId123" Type="http://schemas.openxmlformats.org/officeDocument/2006/relationships/hyperlink" Target="https://podminky.urs.cz/item/CS_URS_2024_01/766695212" TargetMode="External" /><Relationship Id="rId124" Type="http://schemas.openxmlformats.org/officeDocument/2006/relationships/hyperlink" Target="https://podminky.urs.cz/item/CS_URS_2024_01/766811222" TargetMode="External" /><Relationship Id="rId125" Type="http://schemas.openxmlformats.org/officeDocument/2006/relationships/hyperlink" Target="https://podminky.urs.cz/item/CS_URS_2024_01/766811223" TargetMode="External" /><Relationship Id="rId126" Type="http://schemas.openxmlformats.org/officeDocument/2006/relationships/hyperlink" Target="https://podminky.urs.cz/item/CS_URS_2024_01/766812840" TargetMode="External" /><Relationship Id="rId127" Type="http://schemas.openxmlformats.org/officeDocument/2006/relationships/hyperlink" Target="https://podminky.urs.cz/item/CS_URS_2024_01/766821112" TargetMode="External" /><Relationship Id="rId128" Type="http://schemas.openxmlformats.org/officeDocument/2006/relationships/hyperlink" Target="https://podminky.urs.cz/item/CS_URS_2024_01/766825821" TargetMode="External" /><Relationship Id="rId129" Type="http://schemas.openxmlformats.org/officeDocument/2006/relationships/hyperlink" Target="https://podminky.urs.cz/item/CS_URS_2024_01/998766201" TargetMode="External" /><Relationship Id="rId130" Type="http://schemas.openxmlformats.org/officeDocument/2006/relationships/hyperlink" Target="https://podminky.urs.cz/item/CS_URS_2024_01/767612915" TargetMode="External" /><Relationship Id="rId131" Type="http://schemas.openxmlformats.org/officeDocument/2006/relationships/hyperlink" Target="https://podminky.urs.cz/item/CS_URS_2024_01/998767201" TargetMode="External" /><Relationship Id="rId132" Type="http://schemas.openxmlformats.org/officeDocument/2006/relationships/hyperlink" Target="https://podminky.urs.cz/item/CS_URS_2024_01/771121011" TargetMode="External" /><Relationship Id="rId133" Type="http://schemas.openxmlformats.org/officeDocument/2006/relationships/hyperlink" Target="https://podminky.urs.cz/item/CS_URS_2024_01/771151013" TargetMode="External" /><Relationship Id="rId134" Type="http://schemas.openxmlformats.org/officeDocument/2006/relationships/hyperlink" Target="https://podminky.urs.cz/item/CS_URS_2024_01/771471810" TargetMode="External" /><Relationship Id="rId135" Type="http://schemas.openxmlformats.org/officeDocument/2006/relationships/hyperlink" Target="https://podminky.urs.cz/item/CS_URS_2024_01/771573810" TargetMode="External" /><Relationship Id="rId136" Type="http://schemas.openxmlformats.org/officeDocument/2006/relationships/hyperlink" Target="https://podminky.urs.cz/item/CS_URS_2024_01/771574113" TargetMode="External" /><Relationship Id="rId137" Type="http://schemas.openxmlformats.org/officeDocument/2006/relationships/hyperlink" Target="https://podminky.urs.cz/item/CS_URS_2024_01/771577151" TargetMode="External" /><Relationship Id="rId138" Type="http://schemas.openxmlformats.org/officeDocument/2006/relationships/hyperlink" Target="https://podminky.urs.cz/item/CS_URS_2024_01/771577152" TargetMode="External" /><Relationship Id="rId139" Type="http://schemas.openxmlformats.org/officeDocument/2006/relationships/hyperlink" Target="https://podminky.urs.cz/item/CS_URS_2024_01/771591115" TargetMode="External" /><Relationship Id="rId140" Type="http://schemas.openxmlformats.org/officeDocument/2006/relationships/hyperlink" Target="https://podminky.urs.cz/item/CS_URS_2024_01/771592011" TargetMode="External" /><Relationship Id="rId141" Type="http://schemas.openxmlformats.org/officeDocument/2006/relationships/hyperlink" Target="https://podminky.urs.cz/item/CS_URS_2024_01/998771201" TargetMode="External" /><Relationship Id="rId142" Type="http://schemas.openxmlformats.org/officeDocument/2006/relationships/hyperlink" Target="https://podminky.urs.cz/item/CS_URS_2024_01/775411810" TargetMode="External" /><Relationship Id="rId143" Type="http://schemas.openxmlformats.org/officeDocument/2006/relationships/hyperlink" Target="https://podminky.urs.cz/item/CS_URS_2024_01/775413320" TargetMode="External" /><Relationship Id="rId144" Type="http://schemas.openxmlformats.org/officeDocument/2006/relationships/hyperlink" Target="https://podminky.urs.cz/item/CS_URS_2024_01/775591905" TargetMode="External" /><Relationship Id="rId145" Type="http://schemas.openxmlformats.org/officeDocument/2006/relationships/hyperlink" Target="https://podminky.urs.cz/item/CS_URS_2024_01/775591919" TargetMode="External" /><Relationship Id="rId146" Type="http://schemas.openxmlformats.org/officeDocument/2006/relationships/hyperlink" Target="https://podminky.urs.cz/item/CS_URS_2024_01/775591920" TargetMode="External" /><Relationship Id="rId147" Type="http://schemas.openxmlformats.org/officeDocument/2006/relationships/hyperlink" Target="https://podminky.urs.cz/item/CS_URS_2024_01/775591921" TargetMode="External" /><Relationship Id="rId148" Type="http://schemas.openxmlformats.org/officeDocument/2006/relationships/hyperlink" Target="https://podminky.urs.cz/item/CS_URS_2024_01/775591922" TargetMode="External" /><Relationship Id="rId149" Type="http://schemas.openxmlformats.org/officeDocument/2006/relationships/hyperlink" Target="https://podminky.urs.cz/item/CS_URS_2024_01/775591926" TargetMode="External" /><Relationship Id="rId150" Type="http://schemas.openxmlformats.org/officeDocument/2006/relationships/hyperlink" Target="https://podminky.urs.cz/item/CS_URS_2024_01/998775201" TargetMode="External" /><Relationship Id="rId151" Type="http://schemas.openxmlformats.org/officeDocument/2006/relationships/hyperlink" Target="https://podminky.urs.cz/item/CS_URS_2024_01/776111116" TargetMode="External" /><Relationship Id="rId152" Type="http://schemas.openxmlformats.org/officeDocument/2006/relationships/hyperlink" Target="https://podminky.urs.cz/item/CS_URS_2024_01/776121112" TargetMode="External" /><Relationship Id="rId153" Type="http://schemas.openxmlformats.org/officeDocument/2006/relationships/hyperlink" Target="https://podminky.urs.cz/item/CS_URS_2024_01/776141112" TargetMode="External" /><Relationship Id="rId154" Type="http://schemas.openxmlformats.org/officeDocument/2006/relationships/hyperlink" Target="https://podminky.urs.cz/item/CS_URS_2024_01/776201812" TargetMode="External" /><Relationship Id="rId155" Type="http://schemas.openxmlformats.org/officeDocument/2006/relationships/hyperlink" Target="https://podminky.urs.cz/item/CS_URS_2024_01/776221111" TargetMode="External" /><Relationship Id="rId156" Type="http://schemas.openxmlformats.org/officeDocument/2006/relationships/hyperlink" Target="https://podminky.urs.cz/item/CS_URS_2024_01/776223111" TargetMode="External" /><Relationship Id="rId157" Type="http://schemas.openxmlformats.org/officeDocument/2006/relationships/hyperlink" Target="https://podminky.urs.cz/item/CS_URS_2024_01/776410811" TargetMode="External" /><Relationship Id="rId158" Type="http://schemas.openxmlformats.org/officeDocument/2006/relationships/hyperlink" Target="https://podminky.urs.cz/item/CS_URS_2024_01/776411111" TargetMode="External" /><Relationship Id="rId159" Type="http://schemas.openxmlformats.org/officeDocument/2006/relationships/hyperlink" Target="https://podminky.urs.cz/item/CS_URS_2024_01/998776201" TargetMode="External" /><Relationship Id="rId160" Type="http://schemas.openxmlformats.org/officeDocument/2006/relationships/hyperlink" Target="https://podminky.urs.cz/item/CS_URS_2024_01/781121011" TargetMode="External" /><Relationship Id="rId161" Type="http://schemas.openxmlformats.org/officeDocument/2006/relationships/hyperlink" Target="https://podminky.urs.cz/item/CS_URS_2024_01/781471810" TargetMode="External" /><Relationship Id="rId162" Type="http://schemas.openxmlformats.org/officeDocument/2006/relationships/hyperlink" Target="https://podminky.urs.cz/item/CS_URS_2024_01/781474113" TargetMode="External" /><Relationship Id="rId163" Type="http://schemas.openxmlformats.org/officeDocument/2006/relationships/hyperlink" Target="https://podminky.urs.cz/item/CS_URS_2024_01/781491822" TargetMode="External" /><Relationship Id="rId164" Type="http://schemas.openxmlformats.org/officeDocument/2006/relationships/hyperlink" Target="https://podminky.urs.cz/item/CS_URS_2024_01/781493611" TargetMode="External" /><Relationship Id="rId165" Type="http://schemas.openxmlformats.org/officeDocument/2006/relationships/hyperlink" Target="https://podminky.urs.cz/item/CS_URS_2024_01/781495115" TargetMode="External" /><Relationship Id="rId166" Type="http://schemas.openxmlformats.org/officeDocument/2006/relationships/hyperlink" Target="https://podminky.urs.cz/item/CS_URS_2024_01/781495211" TargetMode="External" /><Relationship Id="rId167" Type="http://schemas.openxmlformats.org/officeDocument/2006/relationships/hyperlink" Target="https://podminky.urs.cz/item/CS_URS_2024_01/998781201" TargetMode="External" /><Relationship Id="rId168" Type="http://schemas.openxmlformats.org/officeDocument/2006/relationships/hyperlink" Target="https://podminky.urs.cz/item/CS_URS_2024_01/783000125" TargetMode="External" /><Relationship Id="rId169" Type="http://schemas.openxmlformats.org/officeDocument/2006/relationships/hyperlink" Target="https://podminky.urs.cz/item/CS_URS_2024_01/783101203" TargetMode="External" /><Relationship Id="rId170" Type="http://schemas.openxmlformats.org/officeDocument/2006/relationships/hyperlink" Target="https://podminky.urs.cz/item/CS_URS_2024_01/783101403" TargetMode="External" /><Relationship Id="rId171" Type="http://schemas.openxmlformats.org/officeDocument/2006/relationships/hyperlink" Target="https://podminky.urs.cz/item/CS_URS_2024_01/783106805" TargetMode="External" /><Relationship Id="rId172" Type="http://schemas.openxmlformats.org/officeDocument/2006/relationships/hyperlink" Target="https://podminky.urs.cz/item/CS_URS_2024_01/783114101" TargetMode="External" /><Relationship Id="rId173" Type="http://schemas.openxmlformats.org/officeDocument/2006/relationships/hyperlink" Target="https://podminky.urs.cz/item/CS_URS_2024_01/783117101" TargetMode="External" /><Relationship Id="rId174" Type="http://schemas.openxmlformats.org/officeDocument/2006/relationships/hyperlink" Target="https://podminky.urs.cz/item/CS_URS_2024_01/783122131" TargetMode="External" /><Relationship Id="rId175" Type="http://schemas.openxmlformats.org/officeDocument/2006/relationships/hyperlink" Target="https://podminky.urs.cz/item/CS_URS_2024_01/783162201" TargetMode="External" /><Relationship Id="rId176" Type="http://schemas.openxmlformats.org/officeDocument/2006/relationships/hyperlink" Target="https://podminky.urs.cz/item/CS_URS_2024_01/783301303" TargetMode="External" /><Relationship Id="rId177" Type="http://schemas.openxmlformats.org/officeDocument/2006/relationships/hyperlink" Target="https://podminky.urs.cz/item/CS_URS_2024_01/783301313" TargetMode="External" /><Relationship Id="rId178" Type="http://schemas.openxmlformats.org/officeDocument/2006/relationships/hyperlink" Target="https://podminky.urs.cz/item/CS_URS_2024_01/783315101" TargetMode="External" /><Relationship Id="rId179" Type="http://schemas.openxmlformats.org/officeDocument/2006/relationships/hyperlink" Target="https://podminky.urs.cz/item/CS_URS_2024_01/783317101" TargetMode="External" /><Relationship Id="rId180" Type="http://schemas.openxmlformats.org/officeDocument/2006/relationships/hyperlink" Target="https://podminky.urs.cz/item/CS_URS_2024_01/783322101" TargetMode="External" /><Relationship Id="rId181" Type="http://schemas.openxmlformats.org/officeDocument/2006/relationships/hyperlink" Target="https://podminky.urs.cz/item/CS_URS_2024_01/783601301" TargetMode="External" /><Relationship Id="rId182" Type="http://schemas.openxmlformats.org/officeDocument/2006/relationships/hyperlink" Target="https://podminky.urs.cz/item/CS_URS_2024_01/783601305" TargetMode="External" /><Relationship Id="rId183" Type="http://schemas.openxmlformats.org/officeDocument/2006/relationships/hyperlink" Target="https://podminky.urs.cz/item/CS_URS_2024_01/783601401" TargetMode="External" /><Relationship Id="rId184" Type="http://schemas.openxmlformats.org/officeDocument/2006/relationships/hyperlink" Target="https://podminky.urs.cz/item/CS_URS_2024_01/783614101" TargetMode="External" /><Relationship Id="rId185" Type="http://schemas.openxmlformats.org/officeDocument/2006/relationships/hyperlink" Target="https://podminky.urs.cz/item/CS_URS_2024_01/783617107" TargetMode="External" /><Relationship Id="rId186" Type="http://schemas.openxmlformats.org/officeDocument/2006/relationships/hyperlink" Target="https://podminky.urs.cz/item/CS_URS_2024_01/783622111" TargetMode="External" /><Relationship Id="rId187" Type="http://schemas.openxmlformats.org/officeDocument/2006/relationships/hyperlink" Target="https://podminky.urs.cz/item/CS_URS_2024_01/783601711" TargetMode="External" /><Relationship Id="rId188" Type="http://schemas.openxmlformats.org/officeDocument/2006/relationships/hyperlink" Target="https://podminky.urs.cz/item/CS_URS_2024_01/783601713" TargetMode="External" /><Relationship Id="rId189" Type="http://schemas.openxmlformats.org/officeDocument/2006/relationships/hyperlink" Target="https://podminky.urs.cz/item/CS_URS_2024_01/783615551" TargetMode="External" /><Relationship Id="rId190" Type="http://schemas.openxmlformats.org/officeDocument/2006/relationships/hyperlink" Target="https://podminky.urs.cz/item/CS_URS_2024_01/783617505" TargetMode="External" /><Relationship Id="rId191" Type="http://schemas.openxmlformats.org/officeDocument/2006/relationships/hyperlink" Target="https://podminky.urs.cz/item/CS_URS_2024_01/783617615" TargetMode="External" /><Relationship Id="rId192" Type="http://schemas.openxmlformats.org/officeDocument/2006/relationships/hyperlink" Target="https://podminky.urs.cz/item/CS_URS_2024_01/784111011" TargetMode="External" /><Relationship Id="rId193" Type="http://schemas.openxmlformats.org/officeDocument/2006/relationships/hyperlink" Target="https://podminky.urs.cz/item/CS_URS_2024_01/784111031" TargetMode="External" /><Relationship Id="rId194" Type="http://schemas.openxmlformats.org/officeDocument/2006/relationships/hyperlink" Target="https://podminky.urs.cz/item/CS_URS_2024_01/784151011" TargetMode="External" /><Relationship Id="rId195" Type="http://schemas.openxmlformats.org/officeDocument/2006/relationships/hyperlink" Target="https://podminky.urs.cz/item/CS_URS_2024_01/784171101" TargetMode="External" /><Relationship Id="rId196" Type="http://schemas.openxmlformats.org/officeDocument/2006/relationships/hyperlink" Target="https://podminky.urs.cz/item/CS_URS_2024_01/784181131" TargetMode="External" /><Relationship Id="rId197" Type="http://schemas.openxmlformats.org/officeDocument/2006/relationships/hyperlink" Target="https://podminky.urs.cz/item/CS_URS_2024_01/784325231" TargetMode="External" /><Relationship Id="rId198" Type="http://schemas.openxmlformats.org/officeDocument/2006/relationships/hyperlink" Target="https://podminky.urs.cz/item/CS_URS_2024_01/013002000" TargetMode="External" /><Relationship Id="rId199" Type="http://schemas.openxmlformats.org/officeDocument/2006/relationships/hyperlink" Target="https://podminky.urs.cz/item/CS_URS_2024_01/024003001" TargetMode="External" /><Relationship Id="rId200" Type="http://schemas.openxmlformats.org/officeDocument/2006/relationships/hyperlink" Target="https://podminky.urs.cz/item/CS_URS_2024_01/065002000" TargetMode="External" /><Relationship Id="rId20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27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240131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Městká část Praha 5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Praha 5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31. 1. 2024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 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>MAPAMI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24.75" customHeight="1">
      <c r="A55" s="114" t="s">
        <v>75</v>
      </c>
      <c r="B55" s="115"/>
      <c r="C55" s="116"/>
      <c r="D55" s="117" t="s">
        <v>76</v>
      </c>
      <c r="E55" s="117"/>
      <c r="F55" s="117"/>
      <c r="G55" s="117"/>
      <c r="H55" s="117"/>
      <c r="I55" s="118"/>
      <c r="J55" s="117" t="s">
        <v>77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'240131 - 03 - Plzeňská 94...'!J30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78</v>
      </c>
      <c r="AR55" s="121"/>
      <c r="AS55" s="122">
        <v>0</v>
      </c>
      <c r="AT55" s="123">
        <f>ROUND(SUM(AV55:AW55),2)</f>
        <v>0</v>
      </c>
      <c r="AU55" s="124">
        <f>'240131 - 03 - Plzeňská 94...'!P110</f>
        <v>0</v>
      </c>
      <c r="AV55" s="123">
        <f>'240131 - 03 - Plzeňská 94...'!J33</f>
        <v>0</v>
      </c>
      <c r="AW55" s="123">
        <f>'240131 - 03 - Plzeňská 94...'!J34</f>
        <v>0</v>
      </c>
      <c r="AX55" s="123">
        <f>'240131 - 03 - Plzeňská 94...'!J35</f>
        <v>0</v>
      </c>
      <c r="AY55" s="123">
        <f>'240131 - 03 - Plzeňská 94...'!J36</f>
        <v>0</v>
      </c>
      <c r="AZ55" s="123">
        <f>'240131 - 03 - Plzeňská 94...'!F33</f>
        <v>0</v>
      </c>
      <c r="BA55" s="123">
        <f>'240131 - 03 - Plzeňská 94...'!F34</f>
        <v>0</v>
      </c>
      <c r="BB55" s="123">
        <f>'240131 - 03 - Plzeňská 94...'!F35</f>
        <v>0</v>
      </c>
      <c r="BC55" s="123">
        <f>'240131 - 03 - Plzeňská 94...'!F36</f>
        <v>0</v>
      </c>
      <c r="BD55" s="125">
        <f>'240131 - 03 - Plzeňská 94...'!F37</f>
        <v>0</v>
      </c>
      <c r="BE55" s="7"/>
      <c r="BT55" s="126" t="s">
        <v>79</v>
      </c>
      <c r="BV55" s="126" t="s">
        <v>73</v>
      </c>
      <c r="BW55" s="126" t="s">
        <v>80</v>
      </c>
      <c r="BX55" s="126" t="s">
        <v>5</v>
      </c>
      <c r="CL55" s="126" t="s">
        <v>19</v>
      </c>
      <c r="CM55" s="126" t="s">
        <v>79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fwxau1HGo/PRWC7LQ/e4UyH2Ld3YtRcqXF8v8zA5XIMIw2F81QLCv6J+X9/fGlqmTfHMhQkiYKIsK+CZChjlxA==" hashValue="WESccdT/pw7Rvsu4tQHJ7Co9c2eKs52LC2NN5aXtS9BCZEa87ZiamFWqM+eqAEaNYSrFzGtcV4V8slZvvPVpcg==" algorithmName="SHA-512" password="C70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40131 - 03 - Plzeňská 94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6.33203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79</v>
      </c>
    </row>
    <row r="4" s="1" customFormat="1" ht="24.96" customHeight="1">
      <c r="B4" s="23"/>
      <c r="D4" s="129" t="s">
        <v>81</v>
      </c>
      <c r="L4" s="23"/>
      <c r="M4" s="130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1" t="s">
        <v>16</v>
      </c>
      <c r="L6" s="23"/>
    </row>
    <row r="7" s="1" customFormat="1" ht="16.5" customHeight="1">
      <c r="B7" s="23"/>
      <c r="E7" s="132" t="str">
        <f>'Rekapitulace zakázky'!K6</f>
        <v>Městká část Praha 5</v>
      </c>
      <c r="F7" s="131"/>
      <c r="G7" s="131"/>
      <c r="H7" s="131"/>
      <c r="L7" s="23"/>
    </row>
    <row r="8" s="2" customFormat="1" ht="12" customHeight="1">
      <c r="A8" s="41"/>
      <c r="B8" s="47"/>
      <c r="C8" s="41"/>
      <c r="D8" s="131" t="s">
        <v>82</v>
      </c>
      <c r="E8" s="41"/>
      <c r="F8" s="41"/>
      <c r="G8" s="41"/>
      <c r="H8" s="41"/>
      <c r="I8" s="41"/>
      <c r="J8" s="41"/>
      <c r="K8" s="41"/>
      <c r="L8" s="133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4" t="s">
        <v>83</v>
      </c>
      <c r="F9" s="41"/>
      <c r="G9" s="41"/>
      <c r="H9" s="41"/>
      <c r="I9" s="41"/>
      <c r="J9" s="41"/>
      <c r="K9" s="41"/>
      <c r="L9" s="133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3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1" t="s">
        <v>18</v>
      </c>
      <c r="E11" s="41"/>
      <c r="F11" s="135" t="s">
        <v>19</v>
      </c>
      <c r="G11" s="41"/>
      <c r="H11" s="41"/>
      <c r="I11" s="131" t="s">
        <v>20</v>
      </c>
      <c r="J11" s="135" t="s">
        <v>19</v>
      </c>
      <c r="K11" s="41"/>
      <c r="L11" s="133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1" t="s">
        <v>21</v>
      </c>
      <c r="E12" s="41"/>
      <c r="F12" s="135" t="s">
        <v>22</v>
      </c>
      <c r="G12" s="41"/>
      <c r="H12" s="41"/>
      <c r="I12" s="131" t="s">
        <v>23</v>
      </c>
      <c r="J12" s="136" t="str">
        <f>'Rekapitulace zakázky'!AN8</f>
        <v>31. 1. 2024</v>
      </c>
      <c r="K12" s="41"/>
      <c r="L12" s="133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3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1" t="s">
        <v>25</v>
      </c>
      <c r="E14" s="41"/>
      <c r="F14" s="41"/>
      <c r="G14" s="41"/>
      <c r="H14" s="41"/>
      <c r="I14" s="131" t="s">
        <v>26</v>
      </c>
      <c r="J14" s="135" t="str">
        <f>IF('Rekapitulace zakázky'!AN10="","",'Rekapitulace zakázky'!AN10)</f>
        <v/>
      </c>
      <c r="K14" s="41"/>
      <c r="L14" s="133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5" t="str">
        <f>IF('Rekapitulace zakázky'!E11="","",'Rekapitulace zakázky'!E11)</f>
        <v xml:space="preserve"> </v>
      </c>
      <c r="F15" s="41"/>
      <c r="G15" s="41"/>
      <c r="H15" s="41"/>
      <c r="I15" s="131" t="s">
        <v>28</v>
      </c>
      <c r="J15" s="135" t="str">
        <f>IF('Rekapitulace zakázky'!AN11="","",'Rekapitulace zakázky'!AN11)</f>
        <v/>
      </c>
      <c r="K15" s="41"/>
      <c r="L15" s="133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3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1" t="s">
        <v>29</v>
      </c>
      <c r="E17" s="41"/>
      <c r="F17" s="41"/>
      <c r="G17" s="41"/>
      <c r="H17" s="41"/>
      <c r="I17" s="131" t="s">
        <v>26</v>
      </c>
      <c r="J17" s="36" t="str">
        <f>'Rekapitulace zakázky'!AN13</f>
        <v>Vyplň údaj</v>
      </c>
      <c r="K17" s="41"/>
      <c r="L17" s="133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5"/>
      <c r="G18" s="135"/>
      <c r="H18" s="135"/>
      <c r="I18" s="131" t="s">
        <v>28</v>
      </c>
      <c r="J18" s="36" t="str">
        <f>'Rekapitulace zakázky'!AN14</f>
        <v>Vyplň údaj</v>
      </c>
      <c r="K18" s="41"/>
      <c r="L18" s="133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3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1" t="s">
        <v>31</v>
      </c>
      <c r="E20" s="41"/>
      <c r="F20" s="41"/>
      <c r="G20" s="41"/>
      <c r="H20" s="41"/>
      <c r="I20" s="131" t="s">
        <v>26</v>
      </c>
      <c r="J20" s="135" t="str">
        <f>IF('Rekapitulace zakázky'!AN16="","",'Rekapitulace zakázky'!AN16)</f>
        <v/>
      </c>
      <c r="K20" s="41"/>
      <c r="L20" s="133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5" t="str">
        <f>IF('Rekapitulace zakázky'!E17="","",'Rekapitulace zakázky'!E17)</f>
        <v xml:space="preserve"> </v>
      </c>
      <c r="F21" s="41"/>
      <c r="G21" s="41"/>
      <c r="H21" s="41"/>
      <c r="I21" s="131" t="s">
        <v>28</v>
      </c>
      <c r="J21" s="135" t="str">
        <f>IF('Rekapitulace zakázky'!AN17="","",'Rekapitulace zakázky'!AN17)</f>
        <v/>
      </c>
      <c r="K21" s="41"/>
      <c r="L21" s="133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3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1" t="s">
        <v>33</v>
      </c>
      <c r="E23" s="41"/>
      <c r="F23" s="41"/>
      <c r="G23" s="41"/>
      <c r="H23" s="41"/>
      <c r="I23" s="131" t="s">
        <v>26</v>
      </c>
      <c r="J23" s="135" t="s">
        <v>19</v>
      </c>
      <c r="K23" s="41"/>
      <c r="L23" s="133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5" t="s">
        <v>34</v>
      </c>
      <c r="F24" s="41"/>
      <c r="G24" s="41"/>
      <c r="H24" s="41"/>
      <c r="I24" s="131" t="s">
        <v>28</v>
      </c>
      <c r="J24" s="135" t="s">
        <v>19</v>
      </c>
      <c r="K24" s="41"/>
      <c r="L24" s="133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3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1" t="s">
        <v>35</v>
      </c>
      <c r="E26" s="41"/>
      <c r="F26" s="41"/>
      <c r="G26" s="41"/>
      <c r="H26" s="41"/>
      <c r="I26" s="41"/>
      <c r="J26" s="41"/>
      <c r="K26" s="41"/>
      <c r="L26" s="133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3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3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2" t="s">
        <v>37</v>
      </c>
      <c r="E30" s="41"/>
      <c r="F30" s="41"/>
      <c r="G30" s="41"/>
      <c r="H30" s="41"/>
      <c r="I30" s="41"/>
      <c r="J30" s="143">
        <f>ROUND(J110, 2)</f>
        <v>0</v>
      </c>
      <c r="K30" s="41"/>
      <c r="L30" s="133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1"/>
      <c r="E31" s="141"/>
      <c r="F31" s="141"/>
      <c r="G31" s="141"/>
      <c r="H31" s="141"/>
      <c r="I31" s="141"/>
      <c r="J31" s="141"/>
      <c r="K31" s="141"/>
      <c r="L31" s="133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4" t="s">
        <v>39</v>
      </c>
      <c r="G32" s="41"/>
      <c r="H32" s="41"/>
      <c r="I32" s="144" t="s">
        <v>38</v>
      </c>
      <c r="J32" s="144" t="s">
        <v>40</v>
      </c>
      <c r="K32" s="41"/>
      <c r="L32" s="133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5" t="s">
        <v>41</v>
      </c>
      <c r="E33" s="131" t="s">
        <v>42</v>
      </c>
      <c r="F33" s="146">
        <f>ROUND((SUM(BE110:BE663)),  2)</f>
        <v>0</v>
      </c>
      <c r="G33" s="41"/>
      <c r="H33" s="41"/>
      <c r="I33" s="147">
        <v>0.20999999999999999</v>
      </c>
      <c r="J33" s="146">
        <f>ROUND(((SUM(BE110:BE663))*I33),  2)</f>
        <v>0</v>
      </c>
      <c r="K33" s="41"/>
      <c r="L33" s="133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1" t="s">
        <v>43</v>
      </c>
      <c r="F34" s="146">
        <f>ROUND((SUM(BF110:BF663)),  2)</f>
        <v>0</v>
      </c>
      <c r="G34" s="41"/>
      <c r="H34" s="41"/>
      <c r="I34" s="147">
        <v>0.12</v>
      </c>
      <c r="J34" s="146">
        <f>ROUND(((SUM(BF110:BF663))*I34),  2)</f>
        <v>0</v>
      </c>
      <c r="K34" s="41"/>
      <c r="L34" s="133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44</v>
      </c>
      <c r="F35" s="146">
        <f>ROUND((SUM(BG110:BG663)),  2)</f>
        <v>0</v>
      </c>
      <c r="G35" s="41"/>
      <c r="H35" s="41"/>
      <c r="I35" s="147">
        <v>0.20999999999999999</v>
      </c>
      <c r="J35" s="146">
        <f>0</f>
        <v>0</v>
      </c>
      <c r="K35" s="41"/>
      <c r="L35" s="133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1" t="s">
        <v>45</v>
      </c>
      <c r="F36" s="146">
        <f>ROUND((SUM(BH110:BH663)),  2)</f>
        <v>0</v>
      </c>
      <c r="G36" s="41"/>
      <c r="H36" s="41"/>
      <c r="I36" s="147">
        <v>0.12</v>
      </c>
      <c r="J36" s="146">
        <f>0</f>
        <v>0</v>
      </c>
      <c r="K36" s="41"/>
      <c r="L36" s="133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1" t="s">
        <v>46</v>
      </c>
      <c r="F37" s="146">
        <f>ROUND((SUM(BI110:BI663)),  2)</f>
        <v>0</v>
      </c>
      <c r="G37" s="41"/>
      <c r="H37" s="41"/>
      <c r="I37" s="147">
        <v>0</v>
      </c>
      <c r="J37" s="146">
        <f>0</f>
        <v>0</v>
      </c>
      <c r="K37" s="41"/>
      <c r="L37" s="133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3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133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84</v>
      </c>
      <c r="D45" s="43"/>
      <c r="E45" s="43"/>
      <c r="F45" s="43"/>
      <c r="G45" s="43"/>
      <c r="H45" s="43"/>
      <c r="I45" s="43"/>
      <c r="J45" s="43"/>
      <c r="K45" s="43"/>
      <c r="L45" s="133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3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3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59" t="str">
        <f>E7</f>
        <v>Městká část Praha 5</v>
      </c>
      <c r="F48" s="35"/>
      <c r="G48" s="35"/>
      <c r="H48" s="35"/>
      <c r="I48" s="43"/>
      <c r="J48" s="43"/>
      <c r="K48" s="43"/>
      <c r="L48" s="133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82</v>
      </c>
      <c r="D49" s="43"/>
      <c r="E49" s="43"/>
      <c r="F49" s="43"/>
      <c r="G49" s="43"/>
      <c r="H49" s="43"/>
      <c r="I49" s="43"/>
      <c r="J49" s="43"/>
      <c r="K49" s="43"/>
      <c r="L49" s="133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240131 - 03 - Plzeňská 947/129B, byt 4</v>
      </c>
      <c r="F50" s="43"/>
      <c r="G50" s="43"/>
      <c r="H50" s="43"/>
      <c r="I50" s="43"/>
      <c r="J50" s="43"/>
      <c r="K50" s="43"/>
      <c r="L50" s="133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3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Praha 5</v>
      </c>
      <c r="G52" s="43"/>
      <c r="H52" s="43"/>
      <c r="I52" s="35" t="s">
        <v>23</v>
      </c>
      <c r="J52" s="75" t="str">
        <f>IF(J12="","",J12)</f>
        <v>31. 1. 2024</v>
      </c>
      <c r="K52" s="43"/>
      <c r="L52" s="133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3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3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MAPAMI s.r.o.</v>
      </c>
      <c r="K55" s="43"/>
      <c r="L55" s="133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3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0" t="s">
        <v>85</v>
      </c>
      <c r="D57" s="161"/>
      <c r="E57" s="161"/>
      <c r="F57" s="161"/>
      <c r="G57" s="161"/>
      <c r="H57" s="161"/>
      <c r="I57" s="161"/>
      <c r="J57" s="162" t="s">
        <v>86</v>
      </c>
      <c r="K57" s="161"/>
      <c r="L57" s="133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3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3" t="s">
        <v>69</v>
      </c>
      <c r="D59" s="43"/>
      <c r="E59" s="43"/>
      <c r="F59" s="43"/>
      <c r="G59" s="43"/>
      <c r="H59" s="43"/>
      <c r="I59" s="43"/>
      <c r="J59" s="105">
        <f>J110</f>
        <v>0</v>
      </c>
      <c r="K59" s="43"/>
      <c r="L59" s="133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87</v>
      </c>
    </row>
    <row r="60" s="9" customFormat="1" ht="24.96" customHeight="1">
      <c r="A60" s="9"/>
      <c r="B60" s="164"/>
      <c r="C60" s="165"/>
      <c r="D60" s="166" t="s">
        <v>88</v>
      </c>
      <c r="E60" s="167"/>
      <c r="F60" s="167"/>
      <c r="G60" s="167"/>
      <c r="H60" s="167"/>
      <c r="I60" s="167"/>
      <c r="J60" s="168">
        <f>J111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89</v>
      </c>
      <c r="E61" s="173"/>
      <c r="F61" s="173"/>
      <c r="G61" s="173"/>
      <c r="H61" s="173"/>
      <c r="I61" s="173"/>
      <c r="J61" s="174">
        <f>J112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90</v>
      </c>
      <c r="E62" s="173"/>
      <c r="F62" s="173"/>
      <c r="G62" s="173"/>
      <c r="H62" s="173"/>
      <c r="I62" s="173"/>
      <c r="J62" s="174">
        <f>J122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91</v>
      </c>
      <c r="E63" s="173"/>
      <c r="F63" s="173"/>
      <c r="G63" s="173"/>
      <c r="H63" s="173"/>
      <c r="I63" s="173"/>
      <c r="J63" s="174">
        <f>J160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92</v>
      </c>
      <c r="E64" s="173"/>
      <c r="F64" s="173"/>
      <c r="G64" s="173"/>
      <c r="H64" s="173"/>
      <c r="I64" s="173"/>
      <c r="J64" s="174">
        <f>J191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93</v>
      </c>
      <c r="E65" s="173"/>
      <c r="F65" s="173"/>
      <c r="G65" s="173"/>
      <c r="H65" s="173"/>
      <c r="I65" s="173"/>
      <c r="J65" s="174">
        <f>J207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4"/>
      <c r="C66" s="165"/>
      <c r="D66" s="166" t="s">
        <v>94</v>
      </c>
      <c r="E66" s="167"/>
      <c r="F66" s="167"/>
      <c r="G66" s="167"/>
      <c r="H66" s="167"/>
      <c r="I66" s="167"/>
      <c r="J66" s="168">
        <f>J210</f>
        <v>0</v>
      </c>
      <c r="K66" s="165"/>
      <c r="L66" s="16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0"/>
      <c r="C67" s="171"/>
      <c r="D67" s="172" t="s">
        <v>95</v>
      </c>
      <c r="E67" s="173"/>
      <c r="F67" s="173"/>
      <c r="G67" s="173"/>
      <c r="H67" s="173"/>
      <c r="I67" s="173"/>
      <c r="J67" s="174">
        <f>J211</f>
        <v>0</v>
      </c>
      <c r="K67" s="171"/>
      <c r="L67" s="17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0"/>
      <c r="C68" s="171"/>
      <c r="D68" s="172" t="s">
        <v>96</v>
      </c>
      <c r="E68" s="173"/>
      <c r="F68" s="173"/>
      <c r="G68" s="173"/>
      <c r="H68" s="173"/>
      <c r="I68" s="173"/>
      <c r="J68" s="174">
        <f>J223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97</v>
      </c>
      <c r="E69" s="173"/>
      <c r="F69" s="173"/>
      <c r="G69" s="173"/>
      <c r="H69" s="173"/>
      <c r="I69" s="173"/>
      <c r="J69" s="174">
        <f>J239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98</v>
      </c>
      <c r="E70" s="173"/>
      <c r="F70" s="173"/>
      <c r="G70" s="173"/>
      <c r="H70" s="173"/>
      <c r="I70" s="173"/>
      <c r="J70" s="174">
        <f>J266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99</v>
      </c>
      <c r="E71" s="173"/>
      <c r="F71" s="173"/>
      <c r="G71" s="173"/>
      <c r="H71" s="173"/>
      <c r="I71" s="173"/>
      <c r="J71" s="174">
        <f>J311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100</v>
      </c>
      <c r="E72" s="173"/>
      <c r="F72" s="173"/>
      <c r="G72" s="173"/>
      <c r="H72" s="173"/>
      <c r="I72" s="173"/>
      <c r="J72" s="174">
        <f>J315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101</v>
      </c>
      <c r="E73" s="173"/>
      <c r="F73" s="173"/>
      <c r="G73" s="173"/>
      <c r="H73" s="173"/>
      <c r="I73" s="173"/>
      <c r="J73" s="174">
        <f>J331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102</v>
      </c>
      <c r="E74" s="173"/>
      <c r="F74" s="173"/>
      <c r="G74" s="173"/>
      <c r="H74" s="173"/>
      <c r="I74" s="173"/>
      <c r="J74" s="174">
        <f>J338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0"/>
      <c r="C75" s="171"/>
      <c r="D75" s="172" t="s">
        <v>103</v>
      </c>
      <c r="E75" s="173"/>
      <c r="F75" s="173"/>
      <c r="G75" s="173"/>
      <c r="H75" s="173"/>
      <c r="I75" s="173"/>
      <c r="J75" s="174">
        <f>J355</f>
        <v>0</v>
      </c>
      <c r="K75" s="171"/>
      <c r="L75" s="17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0"/>
      <c r="C76" s="171"/>
      <c r="D76" s="172" t="s">
        <v>104</v>
      </c>
      <c r="E76" s="173"/>
      <c r="F76" s="173"/>
      <c r="G76" s="173"/>
      <c r="H76" s="173"/>
      <c r="I76" s="173"/>
      <c r="J76" s="174">
        <f>J401</f>
        <v>0</v>
      </c>
      <c r="K76" s="171"/>
      <c r="L76" s="17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0"/>
      <c r="C77" s="171"/>
      <c r="D77" s="172" t="s">
        <v>105</v>
      </c>
      <c r="E77" s="173"/>
      <c r="F77" s="173"/>
      <c r="G77" s="173"/>
      <c r="H77" s="173"/>
      <c r="I77" s="173"/>
      <c r="J77" s="174">
        <f>J417</f>
        <v>0</v>
      </c>
      <c r="K77" s="171"/>
      <c r="L77" s="17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0"/>
      <c r="C78" s="171"/>
      <c r="D78" s="172" t="s">
        <v>106</v>
      </c>
      <c r="E78" s="173"/>
      <c r="F78" s="173"/>
      <c r="G78" s="173"/>
      <c r="H78" s="173"/>
      <c r="I78" s="173"/>
      <c r="J78" s="174">
        <f>J423</f>
        <v>0</v>
      </c>
      <c r="K78" s="171"/>
      <c r="L78" s="17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0"/>
      <c r="C79" s="171"/>
      <c r="D79" s="172" t="s">
        <v>107</v>
      </c>
      <c r="E79" s="173"/>
      <c r="F79" s="173"/>
      <c r="G79" s="173"/>
      <c r="H79" s="173"/>
      <c r="I79" s="173"/>
      <c r="J79" s="174">
        <f>J480</f>
        <v>0</v>
      </c>
      <c r="K79" s="171"/>
      <c r="L79" s="17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0"/>
      <c r="C80" s="171"/>
      <c r="D80" s="172" t="s">
        <v>108</v>
      </c>
      <c r="E80" s="173"/>
      <c r="F80" s="173"/>
      <c r="G80" s="173"/>
      <c r="H80" s="173"/>
      <c r="I80" s="173"/>
      <c r="J80" s="174">
        <f>J485</f>
        <v>0</v>
      </c>
      <c r="K80" s="171"/>
      <c r="L80" s="17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0"/>
      <c r="C81" s="171"/>
      <c r="D81" s="172" t="s">
        <v>109</v>
      </c>
      <c r="E81" s="173"/>
      <c r="F81" s="173"/>
      <c r="G81" s="173"/>
      <c r="H81" s="173"/>
      <c r="I81" s="173"/>
      <c r="J81" s="174">
        <f>J510</f>
        <v>0</v>
      </c>
      <c r="K81" s="171"/>
      <c r="L81" s="17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0"/>
      <c r="C82" s="171"/>
      <c r="D82" s="172" t="s">
        <v>110</v>
      </c>
      <c r="E82" s="173"/>
      <c r="F82" s="173"/>
      <c r="G82" s="173"/>
      <c r="H82" s="173"/>
      <c r="I82" s="173"/>
      <c r="J82" s="174">
        <f>J531</f>
        <v>0</v>
      </c>
      <c r="K82" s="171"/>
      <c r="L82" s="17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0"/>
      <c r="C83" s="171"/>
      <c r="D83" s="172" t="s">
        <v>111</v>
      </c>
      <c r="E83" s="173"/>
      <c r="F83" s="173"/>
      <c r="G83" s="173"/>
      <c r="H83" s="173"/>
      <c r="I83" s="173"/>
      <c r="J83" s="174">
        <f>J554</f>
        <v>0</v>
      </c>
      <c r="K83" s="171"/>
      <c r="L83" s="17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0"/>
      <c r="C84" s="171"/>
      <c r="D84" s="172" t="s">
        <v>112</v>
      </c>
      <c r="E84" s="173"/>
      <c r="F84" s="173"/>
      <c r="G84" s="173"/>
      <c r="H84" s="173"/>
      <c r="I84" s="173"/>
      <c r="J84" s="174">
        <f>J585</f>
        <v>0</v>
      </c>
      <c r="K84" s="171"/>
      <c r="L84" s="175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0"/>
      <c r="C85" s="171"/>
      <c r="D85" s="172" t="s">
        <v>113</v>
      </c>
      <c r="E85" s="173"/>
      <c r="F85" s="173"/>
      <c r="G85" s="173"/>
      <c r="H85" s="173"/>
      <c r="I85" s="173"/>
      <c r="J85" s="174">
        <f>J637</f>
        <v>0</v>
      </c>
      <c r="K85" s="171"/>
      <c r="L85" s="175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9" customFormat="1" ht="24.96" customHeight="1">
      <c r="A86" s="9"/>
      <c r="B86" s="164"/>
      <c r="C86" s="165"/>
      <c r="D86" s="166" t="s">
        <v>114</v>
      </c>
      <c r="E86" s="167"/>
      <c r="F86" s="167"/>
      <c r="G86" s="167"/>
      <c r="H86" s="167"/>
      <c r="I86" s="167"/>
      <c r="J86" s="168">
        <f>J652</f>
        <v>0</v>
      </c>
      <c r="K86" s="165"/>
      <c r="L86" s="16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="10" customFormat="1" ht="19.92" customHeight="1">
      <c r="A87" s="10"/>
      <c r="B87" s="170"/>
      <c r="C87" s="171"/>
      <c r="D87" s="172" t="s">
        <v>115</v>
      </c>
      <c r="E87" s="173"/>
      <c r="F87" s="173"/>
      <c r="G87" s="173"/>
      <c r="H87" s="173"/>
      <c r="I87" s="173"/>
      <c r="J87" s="174">
        <f>J653</f>
        <v>0</v>
      </c>
      <c r="K87" s="171"/>
      <c r="L87" s="175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0"/>
      <c r="C88" s="171"/>
      <c r="D88" s="172" t="s">
        <v>116</v>
      </c>
      <c r="E88" s="173"/>
      <c r="F88" s="173"/>
      <c r="G88" s="173"/>
      <c r="H88" s="173"/>
      <c r="I88" s="173"/>
      <c r="J88" s="174">
        <f>J656</f>
        <v>0</v>
      </c>
      <c r="K88" s="171"/>
      <c r="L88" s="175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0"/>
      <c r="C89" s="171"/>
      <c r="D89" s="172" t="s">
        <v>117</v>
      </c>
      <c r="E89" s="173"/>
      <c r="F89" s="173"/>
      <c r="G89" s="173"/>
      <c r="H89" s="173"/>
      <c r="I89" s="173"/>
      <c r="J89" s="174">
        <f>J659</f>
        <v>0</v>
      </c>
      <c r="K89" s="171"/>
      <c r="L89" s="175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70"/>
      <c r="C90" s="171"/>
      <c r="D90" s="172" t="s">
        <v>118</v>
      </c>
      <c r="E90" s="173"/>
      <c r="F90" s="173"/>
      <c r="G90" s="173"/>
      <c r="H90" s="173"/>
      <c r="I90" s="173"/>
      <c r="J90" s="174">
        <f>J662</f>
        <v>0</v>
      </c>
      <c r="K90" s="171"/>
      <c r="L90" s="175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2" customFormat="1" ht="21.84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3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62"/>
      <c r="C92" s="63"/>
      <c r="D92" s="63"/>
      <c r="E92" s="63"/>
      <c r="F92" s="63"/>
      <c r="G92" s="63"/>
      <c r="H92" s="63"/>
      <c r="I92" s="63"/>
      <c r="J92" s="63"/>
      <c r="K92" s="63"/>
      <c r="L92" s="133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6" s="2" customFormat="1" ht="6.96" customHeight="1">
      <c r="A96" s="41"/>
      <c r="B96" s="64"/>
      <c r="C96" s="65"/>
      <c r="D96" s="65"/>
      <c r="E96" s="65"/>
      <c r="F96" s="65"/>
      <c r="G96" s="65"/>
      <c r="H96" s="65"/>
      <c r="I96" s="65"/>
      <c r="J96" s="65"/>
      <c r="K96" s="65"/>
      <c r="L96" s="133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24.96" customHeight="1">
      <c r="A97" s="41"/>
      <c r="B97" s="42"/>
      <c r="C97" s="26" t="s">
        <v>119</v>
      </c>
      <c r="D97" s="43"/>
      <c r="E97" s="43"/>
      <c r="F97" s="43"/>
      <c r="G97" s="43"/>
      <c r="H97" s="43"/>
      <c r="I97" s="43"/>
      <c r="J97" s="43"/>
      <c r="K97" s="43"/>
      <c r="L97" s="133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33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2" customHeight="1">
      <c r="A99" s="41"/>
      <c r="B99" s="42"/>
      <c r="C99" s="35" t="s">
        <v>16</v>
      </c>
      <c r="D99" s="43"/>
      <c r="E99" s="43"/>
      <c r="F99" s="43"/>
      <c r="G99" s="43"/>
      <c r="H99" s="43"/>
      <c r="I99" s="43"/>
      <c r="J99" s="43"/>
      <c r="K99" s="43"/>
      <c r="L99" s="133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6.5" customHeight="1">
      <c r="A100" s="41"/>
      <c r="B100" s="42"/>
      <c r="C100" s="43"/>
      <c r="D100" s="43"/>
      <c r="E100" s="159" t="str">
        <f>E7</f>
        <v>Městká část Praha 5</v>
      </c>
      <c r="F100" s="35"/>
      <c r="G100" s="35"/>
      <c r="H100" s="35"/>
      <c r="I100" s="43"/>
      <c r="J100" s="43"/>
      <c r="K100" s="43"/>
      <c r="L100" s="133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2" customHeight="1">
      <c r="A101" s="41"/>
      <c r="B101" s="42"/>
      <c r="C101" s="35" t="s">
        <v>82</v>
      </c>
      <c r="D101" s="43"/>
      <c r="E101" s="43"/>
      <c r="F101" s="43"/>
      <c r="G101" s="43"/>
      <c r="H101" s="43"/>
      <c r="I101" s="43"/>
      <c r="J101" s="43"/>
      <c r="K101" s="43"/>
      <c r="L101" s="133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6.5" customHeight="1">
      <c r="A102" s="41"/>
      <c r="B102" s="42"/>
      <c r="C102" s="43"/>
      <c r="D102" s="43"/>
      <c r="E102" s="72" t="str">
        <f>E9</f>
        <v>240131 - 03 - Plzeňská 947/129B, byt 4</v>
      </c>
      <c r="F102" s="43"/>
      <c r="G102" s="43"/>
      <c r="H102" s="43"/>
      <c r="I102" s="43"/>
      <c r="J102" s="43"/>
      <c r="K102" s="43"/>
      <c r="L102" s="133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6.96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133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2" customHeight="1">
      <c r="A104" s="41"/>
      <c r="B104" s="42"/>
      <c r="C104" s="35" t="s">
        <v>21</v>
      </c>
      <c r="D104" s="43"/>
      <c r="E104" s="43"/>
      <c r="F104" s="30" t="str">
        <f>F12</f>
        <v>Praha 5</v>
      </c>
      <c r="G104" s="43"/>
      <c r="H104" s="43"/>
      <c r="I104" s="35" t="s">
        <v>23</v>
      </c>
      <c r="J104" s="75" t="str">
        <f>IF(J12="","",J12)</f>
        <v>31. 1. 2024</v>
      </c>
      <c r="K104" s="43"/>
      <c r="L104" s="133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6.96" customHeight="1">
      <c r="A105" s="41"/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133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5.15" customHeight="1">
      <c r="A106" s="41"/>
      <c r="B106" s="42"/>
      <c r="C106" s="35" t="s">
        <v>25</v>
      </c>
      <c r="D106" s="43"/>
      <c r="E106" s="43"/>
      <c r="F106" s="30" t="str">
        <f>E15</f>
        <v xml:space="preserve"> </v>
      </c>
      <c r="G106" s="43"/>
      <c r="H106" s="43"/>
      <c r="I106" s="35" t="s">
        <v>31</v>
      </c>
      <c r="J106" s="39" t="str">
        <f>E21</f>
        <v xml:space="preserve"> </v>
      </c>
      <c r="K106" s="43"/>
      <c r="L106" s="133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5.15" customHeight="1">
      <c r="A107" s="41"/>
      <c r="B107" s="42"/>
      <c r="C107" s="35" t="s">
        <v>29</v>
      </c>
      <c r="D107" s="43"/>
      <c r="E107" s="43"/>
      <c r="F107" s="30" t="str">
        <f>IF(E18="","",E18)</f>
        <v>Vyplň údaj</v>
      </c>
      <c r="G107" s="43"/>
      <c r="H107" s="43"/>
      <c r="I107" s="35" t="s">
        <v>33</v>
      </c>
      <c r="J107" s="39" t="str">
        <f>E24</f>
        <v>MAPAMI s.r.o.</v>
      </c>
      <c r="K107" s="43"/>
      <c r="L107" s="133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2" customFormat="1" ht="10.32" customHeight="1">
      <c r="A108" s="41"/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133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  <row r="109" s="11" customFormat="1" ht="29.28" customHeight="1">
      <c r="A109" s="176"/>
      <c r="B109" s="177"/>
      <c r="C109" s="178" t="s">
        <v>120</v>
      </c>
      <c r="D109" s="179" t="s">
        <v>56</v>
      </c>
      <c r="E109" s="179" t="s">
        <v>52</v>
      </c>
      <c r="F109" s="179" t="s">
        <v>53</v>
      </c>
      <c r="G109" s="179" t="s">
        <v>121</v>
      </c>
      <c r="H109" s="179" t="s">
        <v>122</v>
      </c>
      <c r="I109" s="179" t="s">
        <v>123</v>
      </c>
      <c r="J109" s="179" t="s">
        <v>86</v>
      </c>
      <c r="K109" s="180" t="s">
        <v>124</v>
      </c>
      <c r="L109" s="181"/>
      <c r="M109" s="95" t="s">
        <v>19</v>
      </c>
      <c r="N109" s="96" t="s">
        <v>41</v>
      </c>
      <c r="O109" s="96" t="s">
        <v>125</v>
      </c>
      <c r="P109" s="96" t="s">
        <v>126</v>
      </c>
      <c r="Q109" s="96" t="s">
        <v>127</v>
      </c>
      <c r="R109" s="96" t="s">
        <v>128</v>
      </c>
      <c r="S109" s="96" t="s">
        <v>129</v>
      </c>
      <c r="T109" s="97" t="s">
        <v>130</v>
      </c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</row>
    <row r="110" s="2" customFormat="1" ht="22.8" customHeight="1">
      <c r="A110" s="41"/>
      <c r="B110" s="42"/>
      <c r="C110" s="102" t="s">
        <v>131</v>
      </c>
      <c r="D110" s="43"/>
      <c r="E110" s="43"/>
      <c r="F110" s="43"/>
      <c r="G110" s="43"/>
      <c r="H110" s="43"/>
      <c r="I110" s="43"/>
      <c r="J110" s="182">
        <f>BK110</f>
        <v>0</v>
      </c>
      <c r="K110" s="43"/>
      <c r="L110" s="47"/>
      <c r="M110" s="98"/>
      <c r="N110" s="183"/>
      <c r="O110" s="99"/>
      <c r="P110" s="184">
        <f>P111+P210+P652</f>
        <v>0</v>
      </c>
      <c r="Q110" s="99"/>
      <c r="R110" s="184">
        <f>R111+R210+R652</f>
        <v>5.4451130800000005</v>
      </c>
      <c r="S110" s="99"/>
      <c r="T110" s="185">
        <f>T111+T210+T652</f>
        <v>8.4643639999999998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70</v>
      </c>
      <c r="AU110" s="20" t="s">
        <v>87</v>
      </c>
      <c r="BK110" s="186">
        <f>BK111+BK210+BK652</f>
        <v>0</v>
      </c>
    </row>
    <row r="111" s="12" customFormat="1" ht="25.92" customHeight="1">
      <c r="A111" s="12"/>
      <c r="B111" s="187"/>
      <c r="C111" s="188"/>
      <c r="D111" s="189" t="s">
        <v>70</v>
      </c>
      <c r="E111" s="190" t="s">
        <v>132</v>
      </c>
      <c r="F111" s="190" t="s">
        <v>133</v>
      </c>
      <c r="G111" s="188"/>
      <c r="H111" s="188"/>
      <c r="I111" s="191"/>
      <c r="J111" s="192">
        <f>BK111</f>
        <v>0</v>
      </c>
      <c r="K111" s="188"/>
      <c r="L111" s="193"/>
      <c r="M111" s="194"/>
      <c r="N111" s="195"/>
      <c r="O111" s="195"/>
      <c r="P111" s="196">
        <f>P112+P122+P160+P191+P207</f>
        <v>0</v>
      </c>
      <c r="Q111" s="195"/>
      <c r="R111" s="196">
        <f>R112+R122+R160+R191+R207</f>
        <v>3.8031722000000001</v>
      </c>
      <c r="S111" s="195"/>
      <c r="T111" s="197">
        <f>T112+T122+T160+T191+T207</f>
        <v>4.46746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8" t="s">
        <v>79</v>
      </c>
      <c r="AT111" s="199" t="s">
        <v>70</v>
      </c>
      <c r="AU111" s="199" t="s">
        <v>71</v>
      </c>
      <c r="AY111" s="198" t="s">
        <v>134</v>
      </c>
      <c r="BK111" s="200">
        <f>BK112+BK122+BK160+BK191+BK207</f>
        <v>0</v>
      </c>
    </row>
    <row r="112" s="12" customFormat="1" ht="22.8" customHeight="1">
      <c r="A112" s="12"/>
      <c r="B112" s="187"/>
      <c r="C112" s="188"/>
      <c r="D112" s="189" t="s">
        <v>70</v>
      </c>
      <c r="E112" s="201" t="s">
        <v>135</v>
      </c>
      <c r="F112" s="201" t="s">
        <v>136</v>
      </c>
      <c r="G112" s="188"/>
      <c r="H112" s="188"/>
      <c r="I112" s="191"/>
      <c r="J112" s="202">
        <f>BK112</f>
        <v>0</v>
      </c>
      <c r="K112" s="188"/>
      <c r="L112" s="193"/>
      <c r="M112" s="194"/>
      <c r="N112" s="195"/>
      <c r="O112" s="195"/>
      <c r="P112" s="196">
        <f>SUM(P113:P121)</f>
        <v>0</v>
      </c>
      <c r="Q112" s="195"/>
      <c r="R112" s="196">
        <f>SUM(R113:R121)</f>
        <v>0.52102819999999994</v>
      </c>
      <c r="S112" s="195"/>
      <c r="T112" s="197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8" t="s">
        <v>79</v>
      </c>
      <c r="AT112" s="199" t="s">
        <v>70</v>
      </c>
      <c r="AU112" s="199" t="s">
        <v>79</v>
      </c>
      <c r="AY112" s="198" t="s">
        <v>134</v>
      </c>
      <c r="BK112" s="200">
        <f>SUM(BK113:BK121)</f>
        <v>0</v>
      </c>
    </row>
    <row r="113" s="2" customFormat="1" ht="24.15" customHeight="1">
      <c r="A113" s="41"/>
      <c r="B113" s="42"/>
      <c r="C113" s="203" t="s">
        <v>79</v>
      </c>
      <c r="D113" s="203" t="s">
        <v>137</v>
      </c>
      <c r="E113" s="204" t="s">
        <v>138</v>
      </c>
      <c r="F113" s="205" t="s">
        <v>139</v>
      </c>
      <c r="G113" s="206" t="s">
        <v>140</v>
      </c>
      <c r="H113" s="207">
        <v>5.3300000000000001</v>
      </c>
      <c r="I113" s="208"/>
      <c r="J113" s="209">
        <f>ROUND(I113*H113,2)</f>
        <v>0</v>
      </c>
      <c r="K113" s="205" t="s">
        <v>141</v>
      </c>
      <c r="L113" s="47"/>
      <c r="M113" s="210" t="s">
        <v>19</v>
      </c>
      <c r="N113" s="211" t="s">
        <v>43</v>
      </c>
      <c r="O113" s="87"/>
      <c r="P113" s="212">
        <f>O113*H113</f>
        <v>0</v>
      </c>
      <c r="Q113" s="212">
        <v>0.061719999999999997</v>
      </c>
      <c r="R113" s="212">
        <f>Q113*H113</f>
        <v>0.32896759999999997</v>
      </c>
      <c r="S113" s="212">
        <v>0</v>
      </c>
      <c r="T113" s="213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4" t="s">
        <v>142</v>
      </c>
      <c r="AT113" s="214" t="s">
        <v>137</v>
      </c>
      <c r="AU113" s="214" t="s">
        <v>143</v>
      </c>
      <c r="AY113" s="20" t="s">
        <v>134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20" t="s">
        <v>143</v>
      </c>
      <c r="BK113" s="215">
        <f>ROUND(I113*H113,2)</f>
        <v>0</v>
      </c>
      <c r="BL113" s="20" t="s">
        <v>142</v>
      </c>
      <c r="BM113" s="214" t="s">
        <v>144</v>
      </c>
    </row>
    <row r="114" s="2" customFormat="1">
      <c r="A114" s="41"/>
      <c r="B114" s="42"/>
      <c r="C114" s="43"/>
      <c r="D114" s="216" t="s">
        <v>145</v>
      </c>
      <c r="E114" s="43"/>
      <c r="F114" s="217" t="s">
        <v>146</v>
      </c>
      <c r="G114" s="43"/>
      <c r="H114" s="43"/>
      <c r="I114" s="218"/>
      <c r="J114" s="43"/>
      <c r="K114" s="43"/>
      <c r="L114" s="47"/>
      <c r="M114" s="219"/>
      <c r="N114" s="220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145</v>
      </c>
      <c r="AU114" s="20" t="s">
        <v>143</v>
      </c>
    </row>
    <row r="115" s="2" customFormat="1" ht="16.5" customHeight="1">
      <c r="A115" s="41"/>
      <c r="B115" s="42"/>
      <c r="C115" s="203" t="s">
        <v>143</v>
      </c>
      <c r="D115" s="203" t="s">
        <v>137</v>
      </c>
      <c r="E115" s="204" t="s">
        <v>147</v>
      </c>
      <c r="F115" s="205" t="s">
        <v>148</v>
      </c>
      <c r="G115" s="206" t="s">
        <v>149</v>
      </c>
      <c r="H115" s="207">
        <v>1.8999999999999999</v>
      </c>
      <c r="I115" s="208"/>
      <c r="J115" s="209">
        <f>ROUND(I115*H115,2)</f>
        <v>0</v>
      </c>
      <c r="K115" s="205" t="s">
        <v>141</v>
      </c>
      <c r="L115" s="47"/>
      <c r="M115" s="210" t="s">
        <v>19</v>
      </c>
      <c r="N115" s="211" t="s">
        <v>43</v>
      </c>
      <c r="O115" s="87"/>
      <c r="P115" s="212">
        <f>O115*H115</f>
        <v>0</v>
      </c>
      <c r="Q115" s="212">
        <v>8.0000000000000007E-05</v>
      </c>
      <c r="R115" s="212">
        <f>Q115*H115</f>
        <v>0.00015200000000000001</v>
      </c>
      <c r="S115" s="212">
        <v>0</v>
      </c>
      <c r="T115" s="213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4" t="s">
        <v>142</v>
      </c>
      <c r="AT115" s="214" t="s">
        <v>137</v>
      </c>
      <c r="AU115" s="214" t="s">
        <v>143</v>
      </c>
      <c r="AY115" s="20" t="s">
        <v>134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20" t="s">
        <v>143</v>
      </c>
      <c r="BK115" s="215">
        <f>ROUND(I115*H115,2)</f>
        <v>0</v>
      </c>
      <c r="BL115" s="20" t="s">
        <v>142</v>
      </c>
      <c r="BM115" s="214" t="s">
        <v>150</v>
      </c>
    </row>
    <row r="116" s="2" customFormat="1">
      <c r="A116" s="41"/>
      <c r="B116" s="42"/>
      <c r="C116" s="43"/>
      <c r="D116" s="216" t="s">
        <v>145</v>
      </c>
      <c r="E116" s="43"/>
      <c r="F116" s="217" t="s">
        <v>151</v>
      </c>
      <c r="G116" s="43"/>
      <c r="H116" s="43"/>
      <c r="I116" s="218"/>
      <c r="J116" s="43"/>
      <c r="K116" s="43"/>
      <c r="L116" s="47"/>
      <c r="M116" s="219"/>
      <c r="N116" s="220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145</v>
      </c>
      <c r="AU116" s="20" t="s">
        <v>143</v>
      </c>
    </row>
    <row r="117" s="2" customFormat="1" ht="16.5" customHeight="1">
      <c r="A117" s="41"/>
      <c r="B117" s="42"/>
      <c r="C117" s="203" t="s">
        <v>135</v>
      </c>
      <c r="D117" s="203" t="s">
        <v>137</v>
      </c>
      <c r="E117" s="204" t="s">
        <v>152</v>
      </c>
      <c r="F117" s="205" t="s">
        <v>153</v>
      </c>
      <c r="G117" s="206" t="s">
        <v>149</v>
      </c>
      <c r="H117" s="207">
        <v>5.6600000000000001</v>
      </c>
      <c r="I117" s="208"/>
      <c r="J117" s="209">
        <f>ROUND(I117*H117,2)</f>
        <v>0</v>
      </c>
      <c r="K117" s="205" t="s">
        <v>141</v>
      </c>
      <c r="L117" s="47"/>
      <c r="M117" s="210" t="s">
        <v>19</v>
      </c>
      <c r="N117" s="211" t="s">
        <v>43</v>
      </c>
      <c r="O117" s="87"/>
      <c r="P117" s="212">
        <f>O117*H117</f>
        <v>0</v>
      </c>
      <c r="Q117" s="212">
        <v>0.00012999999999999999</v>
      </c>
      <c r="R117" s="212">
        <f>Q117*H117</f>
        <v>0.0007358</v>
      </c>
      <c r="S117" s="212">
        <v>0</v>
      </c>
      <c r="T117" s="213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4" t="s">
        <v>142</v>
      </c>
      <c r="AT117" s="214" t="s">
        <v>137</v>
      </c>
      <c r="AU117" s="214" t="s">
        <v>143</v>
      </c>
      <c r="AY117" s="20" t="s">
        <v>134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20" t="s">
        <v>143</v>
      </c>
      <c r="BK117" s="215">
        <f>ROUND(I117*H117,2)</f>
        <v>0</v>
      </c>
      <c r="BL117" s="20" t="s">
        <v>142</v>
      </c>
      <c r="BM117" s="214" t="s">
        <v>154</v>
      </c>
    </row>
    <row r="118" s="2" customFormat="1">
      <c r="A118" s="41"/>
      <c r="B118" s="42"/>
      <c r="C118" s="43"/>
      <c r="D118" s="216" t="s">
        <v>145</v>
      </c>
      <c r="E118" s="43"/>
      <c r="F118" s="217" t="s">
        <v>155</v>
      </c>
      <c r="G118" s="43"/>
      <c r="H118" s="43"/>
      <c r="I118" s="218"/>
      <c r="J118" s="43"/>
      <c r="K118" s="43"/>
      <c r="L118" s="47"/>
      <c r="M118" s="219"/>
      <c r="N118" s="220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145</v>
      </c>
      <c r="AU118" s="20" t="s">
        <v>143</v>
      </c>
    </row>
    <row r="119" s="2" customFormat="1" ht="24.15" customHeight="1">
      <c r="A119" s="41"/>
      <c r="B119" s="42"/>
      <c r="C119" s="203" t="s">
        <v>142</v>
      </c>
      <c r="D119" s="203" t="s">
        <v>137</v>
      </c>
      <c r="E119" s="204" t="s">
        <v>156</v>
      </c>
      <c r="F119" s="205" t="s">
        <v>157</v>
      </c>
      <c r="G119" s="206" t="s">
        <v>140</v>
      </c>
      <c r="H119" s="207">
        <v>3.6400000000000001</v>
      </c>
      <c r="I119" s="208"/>
      <c r="J119" s="209">
        <f>ROUND(I119*H119,2)</f>
        <v>0</v>
      </c>
      <c r="K119" s="205" t="s">
        <v>141</v>
      </c>
      <c r="L119" s="47"/>
      <c r="M119" s="210" t="s">
        <v>19</v>
      </c>
      <c r="N119" s="211" t="s">
        <v>43</v>
      </c>
      <c r="O119" s="87"/>
      <c r="P119" s="212">
        <f>O119*H119</f>
        <v>0</v>
      </c>
      <c r="Q119" s="212">
        <v>0.052519999999999997</v>
      </c>
      <c r="R119" s="212">
        <f>Q119*H119</f>
        <v>0.1911728</v>
      </c>
      <c r="S119" s="212">
        <v>0</v>
      </c>
      <c r="T119" s="213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4" t="s">
        <v>142</v>
      </c>
      <c r="AT119" s="214" t="s">
        <v>137</v>
      </c>
      <c r="AU119" s="214" t="s">
        <v>143</v>
      </c>
      <c r="AY119" s="20" t="s">
        <v>134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20" t="s">
        <v>143</v>
      </c>
      <c r="BK119" s="215">
        <f>ROUND(I119*H119,2)</f>
        <v>0</v>
      </c>
      <c r="BL119" s="20" t="s">
        <v>142</v>
      </c>
      <c r="BM119" s="214" t="s">
        <v>158</v>
      </c>
    </row>
    <row r="120" s="2" customFormat="1">
      <c r="A120" s="41"/>
      <c r="B120" s="42"/>
      <c r="C120" s="43"/>
      <c r="D120" s="216" t="s">
        <v>145</v>
      </c>
      <c r="E120" s="43"/>
      <c r="F120" s="217" t="s">
        <v>159</v>
      </c>
      <c r="G120" s="43"/>
      <c r="H120" s="43"/>
      <c r="I120" s="218"/>
      <c r="J120" s="43"/>
      <c r="K120" s="43"/>
      <c r="L120" s="47"/>
      <c r="M120" s="219"/>
      <c r="N120" s="220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145</v>
      </c>
      <c r="AU120" s="20" t="s">
        <v>143</v>
      </c>
    </row>
    <row r="121" s="13" customFormat="1">
      <c r="A121" s="13"/>
      <c r="B121" s="221"/>
      <c r="C121" s="222"/>
      <c r="D121" s="223" t="s">
        <v>160</v>
      </c>
      <c r="E121" s="224" t="s">
        <v>19</v>
      </c>
      <c r="F121" s="225" t="s">
        <v>161</v>
      </c>
      <c r="G121" s="222"/>
      <c r="H121" s="226">
        <v>3.6400000000000001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160</v>
      </c>
      <c r="AU121" s="232" t="s">
        <v>143</v>
      </c>
      <c r="AV121" s="13" t="s">
        <v>143</v>
      </c>
      <c r="AW121" s="13" t="s">
        <v>32</v>
      </c>
      <c r="AX121" s="13" t="s">
        <v>79</v>
      </c>
      <c r="AY121" s="232" t="s">
        <v>134</v>
      </c>
    </row>
    <row r="122" s="12" customFormat="1" ht="22.8" customHeight="1">
      <c r="A122" s="12"/>
      <c r="B122" s="187"/>
      <c r="C122" s="188"/>
      <c r="D122" s="189" t="s">
        <v>70</v>
      </c>
      <c r="E122" s="201" t="s">
        <v>162</v>
      </c>
      <c r="F122" s="201" t="s">
        <v>163</v>
      </c>
      <c r="G122" s="188"/>
      <c r="H122" s="188"/>
      <c r="I122" s="191"/>
      <c r="J122" s="202">
        <f>BK122</f>
        <v>0</v>
      </c>
      <c r="K122" s="188"/>
      <c r="L122" s="193"/>
      <c r="M122" s="194"/>
      <c r="N122" s="195"/>
      <c r="O122" s="195"/>
      <c r="P122" s="196">
        <f>SUM(P123:P159)</f>
        <v>0</v>
      </c>
      <c r="Q122" s="195"/>
      <c r="R122" s="196">
        <f>SUM(R123:R159)</f>
        <v>3.2681100000000001</v>
      </c>
      <c r="S122" s="195"/>
      <c r="T122" s="197">
        <f>SUM(T123:T159)</f>
        <v>0.00054000000000000001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8" t="s">
        <v>79</v>
      </c>
      <c r="AT122" s="199" t="s">
        <v>70</v>
      </c>
      <c r="AU122" s="199" t="s">
        <v>79</v>
      </c>
      <c r="AY122" s="198" t="s">
        <v>134</v>
      </c>
      <c r="BK122" s="200">
        <f>SUM(BK123:BK159)</f>
        <v>0</v>
      </c>
    </row>
    <row r="123" s="2" customFormat="1" ht="16.5" customHeight="1">
      <c r="A123" s="41"/>
      <c r="B123" s="42"/>
      <c r="C123" s="203" t="s">
        <v>164</v>
      </c>
      <c r="D123" s="203" t="s">
        <v>137</v>
      </c>
      <c r="E123" s="204" t="s">
        <v>165</v>
      </c>
      <c r="F123" s="205" t="s">
        <v>166</v>
      </c>
      <c r="G123" s="206" t="s">
        <v>140</v>
      </c>
      <c r="H123" s="207">
        <v>60.299999999999997</v>
      </c>
      <c r="I123" s="208"/>
      <c r="J123" s="209">
        <f>ROUND(I123*H123,2)</f>
        <v>0</v>
      </c>
      <c r="K123" s="205" t="s">
        <v>141</v>
      </c>
      <c r="L123" s="47"/>
      <c r="M123" s="210" t="s">
        <v>19</v>
      </c>
      <c r="N123" s="211" t="s">
        <v>43</v>
      </c>
      <c r="O123" s="87"/>
      <c r="P123" s="212">
        <f>O123*H123</f>
        <v>0</v>
      </c>
      <c r="Q123" s="212">
        <v>0.00025999999999999998</v>
      </c>
      <c r="R123" s="212">
        <f>Q123*H123</f>
        <v>0.015677999999999997</v>
      </c>
      <c r="S123" s="212">
        <v>0</v>
      </c>
      <c r="T123" s="213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4" t="s">
        <v>142</v>
      </c>
      <c r="AT123" s="214" t="s">
        <v>137</v>
      </c>
      <c r="AU123" s="214" t="s">
        <v>143</v>
      </c>
      <c r="AY123" s="20" t="s">
        <v>134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20" t="s">
        <v>143</v>
      </c>
      <c r="BK123" s="215">
        <f>ROUND(I123*H123,2)</f>
        <v>0</v>
      </c>
      <c r="BL123" s="20" t="s">
        <v>142</v>
      </c>
      <c r="BM123" s="214" t="s">
        <v>167</v>
      </c>
    </row>
    <row r="124" s="2" customFormat="1">
      <c r="A124" s="41"/>
      <c r="B124" s="42"/>
      <c r="C124" s="43"/>
      <c r="D124" s="216" t="s">
        <v>145</v>
      </c>
      <c r="E124" s="43"/>
      <c r="F124" s="217" t="s">
        <v>168</v>
      </c>
      <c r="G124" s="43"/>
      <c r="H124" s="43"/>
      <c r="I124" s="218"/>
      <c r="J124" s="43"/>
      <c r="K124" s="43"/>
      <c r="L124" s="47"/>
      <c r="M124" s="219"/>
      <c r="N124" s="220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145</v>
      </c>
      <c r="AU124" s="20" t="s">
        <v>143</v>
      </c>
    </row>
    <row r="125" s="13" customFormat="1">
      <c r="A125" s="13"/>
      <c r="B125" s="221"/>
      <c r="C125" s="222"/>
      <c r="D125" s="223" t="s">
        <v>160</v>
      </c>
      <c r="E125" s="224" t="s">
        <v>19</v>
      </c>
      <c r="F125" s="225" t="s">
        <v>169</v>
      </c>
      <c r="G125" s="222"/>
      <c r="H125" s="226">
        <v>60.299999999999997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160</v>
      </c>
      <c r="AU125" s="232" t="s">
        <v>143</v>
      </c>
      <c r="AV125" s="13" t="s">
        <v>143</v>
      </c>
      <c r="AW125" s="13" t="s">
        <v>32</v>
      </c>
      <c r="AX125" s="13" t="s">
        <v>79</v>
      </c>
      <c r="AY125" s="232" t="s">
        <v>134</v>
      </c>
    </row>
    <row r="126" s="2" customFormat="1" ht="24.15" customHeight="1">
      <c r="A126" s="41"/>
      <c r="B126" s="42"/>
      <c r="C126" s="203" t="s">
        <v>162</v>
      </c>
      <c r="D126" s="203" t="s">
        <v>137</v>
      </c>
      <c r="E126" s="204" t="s">
        <v>170</v>
      </c>
      <c r="F126" s="205" t="s">
        <v>171</v>
      </c>
      <c r="G126" s="206" t="s">
        <v>140</v>
      </c>
      <c r="H126" s="207">
        <v>60.299999999999997</v>
      </c>
      <c r="I126" s="208"/>
      <c r="J126" s="209">
        <f>ROUND(I126*H126,2)</f>
        <v>0</v>
      </c>
      <c r="K126" s="205" t="s">
        <v>141</v>
      </c>
      <c r="L126" s="47"/>
      <c r="M126" s="210" t="s">
        <v>19</v>
      </c>
      <c r="N126" s="211" t="s">
        <v>43</v>
      </c>
      <c r="O126" s="87"/>
      <c r="P126" s="212">
        <f>O126*H126</f>
        <v>0</v>
      </c>
      <c r="Q126" s="212">
        <v>0.0043800000000000002</v>
      </c>
      <c r="R126" s="212">
        <f>Q126*H126</f>
        <v>0.26411400000000002</v>
      </c>
      <c r="S126" s="212">
        <v>0</v>
      </c>
      <c r="T126" s="213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4" t="s">
        <v>142</v>
      </c>
      <c r="AT126" s="214" t="s">
        <v>137</v>
      </c>
      <c r="AU126" s="214" t="s">
        <v>143</v>
      </c>
      <c r="AY126" s="20" t="s">
        <v>134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0" t="s">
        <v>143</v>
      </c>
      <c r="BK126" s="215">
        <f>ROUND(I126*H126,2)</f>
        <v>0</v>
      </c>
      <c r="BL126" s="20" t="s">
        <v>142</v>
      </c>
      <c r="BM126" s="214" t="s">
        <v>172</v>
      </c>
    </row>
    <row r="127" s="2" customFormat="1">
      <c r="A127" s="41"/>
      <c r="B127" s="42"/>
      <c r="C127" s="43"/>
      <c r="D127" s="216" t="s">
        <v>145</v>
      </c>
      <c r="E127" s="43"/>
      <c r="F127" s="217" t="s">
        <v>173</v>
      </c>
      <c r="G127" s="43"/>
      <c r="H127" s="43"/>
      <c r="I127" s="218"/>
      <c r="J127" s="43"/>
      <c r="K127" s="43"/>
      <c r="L127" s="47"/>
      <c r="M127" s="219"/>
      <c r="N127" s="220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145</v>
      </c>
      <c r="AU127" s="20" t="s">
        <v>143</v>
      </c>
    </row>
    <row r="128" s="2" customFormat="1" ht="16.5" customHeight="1">
      <c r="A128" s="41"/>
      <c r="B128" s="42"/>
      <c r="C128" s="203" t="s">
        <v>174</v>
      </c>
      <c r="D128" s="203" t="s">
        <v>137</v>
      </c>
      <c r="E128" s="204" t="s">
        <v>175</v>
      </c>
      <c r="F128" s="205" t="s">
        <v>176</v>
      </c>
      <c r="G128" s="206" t="s">
        <v>140</v>
      </c>
      <c r="H128" s="207">
        <v>60.299999999999997</v>
      </c>
      <c r="I128" s="208"/>
      <c r="J128" s="209">
        <f>ROUND(I128*H128,2)</f>
        <v>0</v>
      </c>
      <c r="K128" s="205" t="s">
        <v>141</v>
      </c>
      <c r="L128" s="47"/>
      <c r="M128" s="210" t="s">
        <v>19</v>
      </c>
      <c r="N128" s="211" t="s">
        <v>43</v>
      </c>
      <c r="O128" s="87"/>
      <c r="P128" s="212">
        <f>O128*H128</f>
        <v>0</v>
      </c>
      <c r="Q128" s="212">
        <v>0.0030000000000000001</v>
      </c>
      <c r="R128" s="212">
        <f>Q128*H128</f>
        <v>0.18090000000000001</v>
      </c>
      <c r="S128" s="212">
        <v>0</v>
      </c>
      <c r="T128" s="213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4" t="s">
        <v>142</v>
      </c>
      <c r="AT128" s="214" t="s">
        <v>137</v>
      </c>
      <c r="AU128" s="214" t="s">
        <v>143</v>
      </c>
      <c r="AY128" s="20" t="s">
        <v>134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20" t="s">
        <v>143</v>
      </c>
      <c r="BK128" s="215">
        <f>ROUND(I128*H128,2)</f>
        <v>0</v>
      </c>
      <c r="BL128" s="20" t="s">
        <v>142</v>
      </c>
      <c r="BM128" s="214" t="s">
        <v>177</v>
      </c>
    </row>
    <row r="129" s="2" customFormat="1">
      <c r="A129" s="41"/>
      <c r="B129" s="42"/>
      <c r="C129" s="43"/>
      <c r="D129" s="216" t="s">
        <v>145</v>
      </c>
      <c r="E129" s="43"/>
      <c r="F129" s="217" t="s">
        <v>178</v>
      </c>
      <c r="G129" s="43"/>
      <c r="H129" s="43"/>
      <c r="I129" s="218"/>
      <c r="J129" s="43"/>
      <c r="K129" s="43"/>
      <c r="L129" s="47"/>
      <c r="M129" s="219"/>
      <c r="N129" s="220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145</v>
      </c>
      <c r="AU129" s="20" t="s">
        <v>143</v>
      </c>
    </row>
    <row r="130" s="2" customFormat="1" ht="16.5" customHeight="1">
      <c r="A130" s="41"/>
      <c r="B130" s="42"/>
      <c r="C130" s="203" t="s">
        <v>179</v>
      </c>
      <c r="D130" s="203" t="s">
        <v>137</v>
      </c>
      <c r="E130" s="204" t="s">
        <v>180</v>
      </c>
      <c r="F130" s="205" t="s">
        <v>181</v>
      </c>
      <c r="G130" s="206" t="s">
        <v>140</v>
      </c>
      <c r="H130" s="207">
        <v>162.40000000000001</v>
      </c>
      <c r="I130" s="208"/>
      <c r="J130" s="209">
        <f>ROUND(I130*H130,2)</f>
        <v>0</v>
      </c>
      <c r="K130" s="205" t="s">
        <v>141</v>
      </c>
      <c r="L130" s="47"/>
      <c r="M130" s="210" t="s">
        <v>19</v>
      </c>
      <c r="N130" s="211" t="s">
        <v>43</v>
      </c>
      <c r="O130" s="87"/>
      <c r="P130" s="212">
        <f>O130*H130</f>
        <v>0</v>
      </c>
      <c r="Q130" s="212">
        <v>0.00025999999999999998</v>
      </c>
      <c r="R130" s="212">
        <f>Q130*H130</f>
        <v>0.042223999999999998</v>
      </c>
      <c r="S130" s="212">
        <v>0</v>
      </c>
      <c r="T130" s="213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4" t="s">
        <v>142</v>
      </c>
      <c r="AT130" s="214" t="s">
        <v>137</v>
      </c>
      <c r="AU130" s="214" t="s">
        <v>143</v>
      </c>
      <c r="AY130" s="20" t="s">
        <v>134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20" t="s">
        <v>143</v>
      </c>
      <c r="BK130" s="215">
        <f>ROUND(I130*H130,2)</f>
        <v>0</v>
      </c>
      <c r="BL130" s="20" t="s">
        <v>142</v>
      </c>
      <c r="BM130" s="214" t="s">
        <v>182</v>
      </c>
    </row>
    <row r="131" s="2" customFormat="1">
      <c r="A131" s="41"/>
      <c r="B131" s="42"/>
      <c r="C131" s="43"/>
      <c r="D131" s="216" t="s">
        <v>145</v>
      </c>
      <c r="E131" s="43"/>
      <c r="F131" s="217" t="s">
        <v>183</v>
      </c>
      <c r="G131" s="43"/>
      <c r="H131" s="43"/>
      <c r="I131" s="218"/>
      <c r="J131" s="43"/>
      <c r="K131" s="43"/>
      <c r="L131" s="47"/>
      <c r="M131" s="219"/>
      <c r="N131" s="220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145</v>
      </c>
      <c r="AU131" s="20" t="s">
        <v>143</v>
      </c>
    </row>
    <row r="132" s="13" customFormat="1">
      <c r="A132" s="13"/>
      <c r="B132" s="221"/>
      <c r="C132" s="222"/>
      <c r="D132" s="223" t="s">
        <v>160</v>
      </c>
      <c r="E132" s="224" t="s">
        <v>19</v>
      </c>
      <c r="F132" s="225" t="s">
        <v>184</v>
      </c>
      <c r="G132" s="222"/>
      <c r="H132" s="226">
        <v>162.40000000000001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160</v>
      </c>
      <c r="AU132" s="232" t="s">
        <v>143</v>
      </c>
      <c r="AV132" s="13" t="s">
        <v>143</v>
      </c>
      <c r="AW132" s="13" t="s">
        <v>32</v>
      </c>
      <c r="AX132" s="13" t="s">
        <v>79</v>
      </c>
      <c r="AY132" s="232" t="s">
        <v>134</v>
      </c>
    </row>
    <row r="133" s="2" customFormat="1" ht="16.5" customHeight="1">
      <c r="A133" s="41"/>
      <c r="B133" s="42"/>
      <c r="C133" s="203" t="s">
        <v>185</v>
      </c>
      <c r="D133" s="203" t="s">
        <v>137</v>
      </c>
      <c r="E133" s="204" t="s">
        <v>186</v>
      </c>
      <c r="F133" s="205" t="s">
        <v>187</v>
      </c>
      <c r="G133" s="206" t="s">
        <v>140</v>
      </c>
      <c r="H133" s="207">
        <v>10</v>
      </c>
      <c r="I133" s="208"/>
      <c r="J133" s="209">
        <f>ROUND(I133*H133,2)</f>
        <v>0</v>
      </c>
      <c r="K133" s="205" t="s">
        <v>141</v>
      </c>
      <c r="L133" s="47"/>
      <c r="M133" s="210" t="s">
        <v>19</v>
      </c>
      <c r="N133" s="211" t="s">
        <v>43</v>
      </c>
      <c r="O133" s="87"/>
      <c r="P133" s="212">
        <f>O133*H133</f>
        <v>0</v>
      </c>
      <c r="Q133" s="212">
        <v>0.056000000000000001</v>
      </c>
      <c r="R133" s="212">
        <f>Q133*H133</f>
        <v>0.56000000000000005</v>
      </c>
      <c r="S133" s="212">
        <v>0</v>
      </c>
      <c r="T133" s="213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4" t="s">
        <v>142</v>
      </c>
      <c r="AT133" s="214" t="s">
        <v>137</v>
      </c>
      <c r="AU133" s="214" t="s">
        <v>143</v>
      </c>
      <c r="AY133" s="20" t="s">
        <v>134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0" t="s">
        <v>143</v>
      </c>
      <c r="BK133" s="215">
        <f>ROUND(I133*H133,2)</f>
        <v>0</v>
      </c>
      <c r="BL133" s="20" t="s">
        <v>142</v>
      </c>
      <c r="BM133" s="214" t="s">
        <v>188</v>
      </c>
    </row>
    <row r="134" s="2" customFormat="1">
      <c r="A134" s="41"/>
      <c r="B134" s="42"/>
      <c r="C134" s="43"/>
      <c r="D134" s="216" t="s">
        <v>145</v>
      </c>
      <c r="E134" s="43"/>
      <c r="F134" s="217" t="s">
        <v>189</v>
      </c>
      <c r="G134" s="43"/>
      <c r="H134" s="43"/>
      <c r="I134" s="218"/>
      <c r="J134" s="43"/>
      <c r="K134" s="43"/>
      <c r="L134" s="47"/>
      <c r="M134" s="219"/>
      <c r="N134" s="220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145</v>
      </c>
      <c r="AU134" s="20" t="s">
        <v>143</v>
      </c>
    </row>
    <row r="135" s="2" customFormat="1" ht="24.15" customHeight="1">
      <c r="A135" s="41"/>
      <c r="B135" s="42"/>
      <c r="C135" s="203" t="s">
        <v>190</v>
      </c>
      <c r="D135" s="203" t="s">
        <v>137</v>
      </c>
      <c r="E135" s="204" t="s">
        <v>191</v>
      </c>
      <c r="F135" s="205" t="s">
        <v>192</v>
      </c>
      <c r="G135" s="206" t="s">
        <v>140</v>
      </c>
      <c r="H135" s="207">
        <v>162.40000000000001</v>
      </c>
      <c r="I135" s="208"/>
      <c r="J135" s="209">
        <f>ROUND(I135*H135,2)</f>
        <v>0</v>
      </c>
      <c r="K135" s="205" t="s">
        <v>141</v>
      </c>
      <c r="L135" s="47"/>
      <c r="M135" s="210" t="s">
        <v>19</v>
      </c>
      <c r="N135" s="211" t="s">
        <v>43</v>
      </c>
      <c r="O135" s="87"/>
      <c r="P135" s="212">
        <f>O135*H135</f>
        <v>0</v>
      </c>
      <c r="Q135" s="212">
        <v>0.0043800000000000002</v>
      </c>
      <c r="R135" s="212">
        <f>Q135*H135</f>
        <v>0.71131200000000006</v>
      </c>
      <c r="S135" s="212">
        <v>0</v>
      </c>
      <c r="T135" s="213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4" t="s">
        <v>142</v>
      </c>
      <c r="AT135" s="214" t="s">
        <v>137</v>
      </c>
      <c r="AU135" s="214" t="s">
        <v>143</v>
      </c>
      <c r="AY135" s="20" t="s">
        <v>134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0" t="s">
        <v>143</v>
      </c>
      <c r="BK135" s="215">
        <f>ROUND(I135*H135,2)</f>
        <v>0</v>
      </c>
      <c r="BL135" s="20" t="s">
        <v>142</v>
      </c>
      <c r="BM135" s="214" t="s">
        <v>193</v>
      </c>
    </row>
    <row r="136" s="2" customFormat="1">
      <c r="A136" s="41"/>
      <c r="B136" s="42"/>
      <c r="C136" s="43"/>
      <c r="D136" s="216" t="s">
        <v>145</v>
      </c>
      <c r="E136" s="43"/>
      <c r="F136" s="217" t="s">
        <v>194</v>
      </c>
      <c r="G136" s="43"/>
      <c r="H136" s="43"/>
      <c r="I136" s="218"/>
      <c r="J136" s="43"/>
      <c r="K136" s="43"/>
      <c r="L136" s="47"/>
      <c r="M136" s="219"/>
      <c r="N136" s="220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145</v>
      </c>
      <c r="AU136" s="20" t="s">
        <v>143</v>
      </c>
    </row>
    <row r="137" s="2" customFormat="1" ht="16.5" customHeight="1">
      <c r="A137" s="41"/>
      <c r="B137" s="42"/>
      <c r="C137" s="203" t="s">
        <v>195</v>
      </c>
      <c r="D137" s="203" t="s">
        <v>137</v>
      </c>
      <c r="E137" s="204" t="s">
        <v>196</v>
      </c>
      <c r="F137" s="205" t="s">
        <v>197</v>
      </c>
      <c r="G137" s="206" t="s">
        <v>140</v>
      </c>
      <c r="H137" s="207">
        <v>162.40000000000001</v>
      </c>
      <c r="I137" s="208"/>
      <c r="J137" s="209">
        <f>ROUND(I137*H137,2)</f>
        <v>0</v>
      </c>
      <c r="K137" s="205" t="s">
        <v>141</v>
      </c>
      <c r="L137" s="47"/>
      <c r="M137" s="210" t="s">
        <v>19</v>
      </c>
      <c r="N137" s="211" t="s">
        <v>43</v>
      </c>
      <c r="O137" s="87"/>
      <c r="P137" s="212">
        <f>O137*H137</f>
        <v>0</v>
      </c>
      <c r="Q137" s="212">
        <v>0.0040000000000000001</v>
      </c>
      <c r="R137" s="212">
        <f>Q137*H137</f>
        <v>0.64960000000000007</v>
      </c>
      <c r="S137" s="212">
        <v>0</v>
      </c>
      <c r="T137" s="213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4" t="s">
        <v>142</v>
      </c>
      <c r="AT137" s="214" t="s">
        <v>137</v>
      </c>
      <c r="AU137" s="214" t="s">
        <v>143</v>
      </c>
      <c r="AY137" s="20" t="s">
        <v>134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0" t="s">
        <v>143</v>
      </c>
      <c r="BK137" s="215">
        <f>ROUND(I137*H137,2)</f>
        <v>0</v>
      </c>
      <c r="BL137" s="20" t="s">
        <v>142</v>
      </c>
      <c r="BM137" s="214" t="s">
        <v>198</v>
      </c>
    </row>
    <row r="138" s="2" customFormat="1">
      <c r="A138" s="41"/>
      <c r="B138" s="42"/>
      <c r="C138" s="43"/>
      <c r="D138" s="216" t="s">
        <v>145</v>
      </c>
      <c r="E138" s="43"/>
      <c r="F138" s="217" t="s">
        <v>199</v>
      </c>
      <c r="G138" s="43"/>
      <c r="H138" s="43"/>
      <c r="I138" s="218"/>
      <c r="J138" s="43"/>
      <c r="K138" s="43"/>
      <c r="L138" s="47"/>
      <c r="M138" s="219"/>
      <c r="N138" s="220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145</v>
      </c>
      <c r="AU138" s="20" t="s">
        <v>143</v>
      </c>
    </row>
    <row r="139" s="2" customFormat="1" ht="24.15" customHeight="1">
      <c r="A139" s="41"/>
      <c r="B139" s="42"/>
      <c r="C139" s="203" t="s">
        <v>8</v>
      </c>
      <c r="D139" s="203" t="s">
        <v>137</v>
      </c>
      <c r="E139" s="204" t="s">
        <v>200</v>
      </c>
      <c r="F139" s="205" t="s">
        <v>201</v>
      </c>
      <c r="G139" s="206" t="s">
        <v>140</v>
      </c>
      <c r="H139" s="207">
        <v>30</v>
      </c>
      <c r="I139" s="208"/>
      <c r="J139" s="209">
        <f>ROUND(I139*H139,2)</f>
        <v>0</v>
      </c>
      <c r="K139" s="205" t="s">
        <v>141</v>
      </c>
      <c r="L139" s="47"/>
      <c r="M139" s="210" t="s">
        <v>19</v>
      </c>
      <c r="N139" s="211" t="s">
        <v>43</v>
      </c>
      <c r="O139" s="87"/>
      <c r="P139" s="212">
        <f>O139*H139</f>
        <v>0</v>
      </c>
      <c r="Q139" s="212">
        <v>0.015400000000000001</v>
      </c>
      <c r="R139" s="212">
        <f>Q139*H139</f>
        <v>0.46200000000000002</v>
      </c>
      <c r="S139" s="212">
        <v>0</v>
      </c>
      <c r="T139" s="213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4" t="s">
        <v>142</v>
      </c>
      <c r="AT139" s="214" t="s">
        <v>137</v>
      </c>
      <c r="AU139" s="214" t="s">
        <v>143</v>
      </c>
      <c r="AY139" s="20" t="s">
        <v>134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20" t="s">
        <v>143</v>
      </c>
      <c r="BK139" s="215">
        <f>ROUND(I139*H139,2)</f>
        <v>0</v>
      </c>
      <c r="BL139" s="20" t="s">
        <v>142</v>
      </c>
      <c r="BM139" s="214" t="s">
        <v>202</v>
      </c>
    </row>
    <row r="140" s="2" customFormat="1">
      <c r="A140" s="41"/>
      <c r="B140" s="42"/>
      <c r="C140" s="43"/>
      <c r="D140" s="216" t="s">
        <v>145</v>
      </c>
      <c r="E140" s="43"/>
      <c r="F140" s="217" t="s">
        <v>203</v>
      </c>
      <c r="G140" s="43"/>
      <c r="H140" s="43"/>
      <c r="I140" s="218"/>
      <c r="J140" s="43"/>
      <c r="K140" s="43"/>
      <c r="L140" s="47"/>
      <c r="M140" s="219"/>
      <c r="N140" s="220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145</v>
      </c>
      <c r="AU140" s="20" t="s">
        <v>143</v>
      </c>
    </row>
    <row r="141" s="13" customFormat="1">
      <c r="A141" s="13"/>
      <c r="B141" s="221"/>
      <c r="C141" s="222"/>
      <c r="D141" s="223" t="s">
        <v>160</v>
      </c>
      <c r="E141" s="224" t="s">
        <v>19</v>
      </c>
      <c r="F141" s="225" t="s">
        <v>204</v>
      </c>
      <c r="G141" s="222"/>
      <c r="H141" s="226">
        <v>20.199999999999999</v>
      </c>
      <c r="I141" s="227"/>
      <c r="J141" s="222"/>
      <c r="K141" s="222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160</v>
      </c>
      <c r="AU141" s="232" t="s">
        <v>143</v>
      </c>
      <c r="AV141" s="13" t="s">
        <v>143</v>
      </c>
      <c r="AW141" s="13" t="s">
        <v>32</v>
      </c>
      <c r="AX141" s="13" t="s">
        <v>71</v>
      </c>
      <c r="AY141" s="232" t="s">
        <v>134</v>
      </c>
    </row>
    <row r="142" s="14" customFormat="1">
      <c r="A142" s="14"/>
      <c r="B142" s="233"/>
      <c r="C142" s="234"/>
      <c r="D142" s="223" t="s">
        <v>160</v>
      </c>
      <c r="E142" s="235" t="s">
        <v>19</v>
      </c>
      <c r="F142" s="236" t="s">
        <v>205</v>
      </c>
      <c r="G142" s="234"/>
      <c r="H142" s="237">
        <v>20.199999999999999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160</v>
      </c>
      <c r="AU142" s="243" t="s">
        <v>143</v>
      </c>
      <c r="AV142" s="14" t="s">
        <v>135</v>
      </c>
      <c r="AW142" s="14" t="s">
        <v>32</v>
      </c>
      <c r="AX142" s="14" t="s">
        <v>71</v>
      </c>
      <c r="AY142" s="243" t="s">
        <v>134</v>
      </c>
    </row>
    <row r="143" s="13" customFormat="1">
      <c r="A143" s="13"/>
      <c r="B143" s="221"/>
      <c r="C143" s="222"/>
      <c r="D143" s="223" t="s">
        <v>160</v>
      </c>
      <c r="E143" s="224" t="s">
        <v>19</v>
      </c>
      <c r="F143" s="225" t="s">
        <v>206</v>
      </c>
      <c r="G143" s="222"/>
      <c r="H143" s="226">
        <v>3.7999999999999998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160</v>
      </c>
      <c r="AU143" s="232" t="s">
        <v>143</v>
      </c>
      <c r="AV143" s="13" t="s">
        <v>143</v>
      </c>
      <c r="AW143" s="13" t="s">
        <v>32</v>
      </c>
      <c r="AX143" s="13" t="s">
        <v>71</v>
      </c>
      <c r="AY143" s="232" t="s">
        <v>134</v>
      </c>
    </row>
    <row r="144" s="14" customFormat="1">
      <c r="A144" s="14"/>
      <c r="B144" s="233"/>
      <c r="C144" s="234"/>
      <c r="D144" s="223" t="s">
        <v>160</v>
      </c>
      <c r="E144" s="235" t="s">
        <v>19</v>
      </c>
      <c r="F144" s="236" t="s">
        <v>205</v>
      </c>
      <c r="G144" s="234"/>
      <c r="H144" s="237">
        <v>3.7999999999999998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160</v>
      </c>
      <c r="AU144" s="243" t="s">
        <v>143</v>
      </c>
      <c r="AV144" s="14" t="s">
        <v>135</v>
      </c>
      <c r="AW144" s="14" t="s">
        <v>32</v>
      </c>
      <c r="AX144" s="14" t="s">
        <v>71</v>
      </c>
      <c r="AY144" s="243" t="s">
        <v>134</v>
      </c>
    </row>
    <row r="145" s="13" customFormat="1">
      <c r="A145" s="13"/>
      <c r="B145" s="221"/>
      <c r="C145" s="222"/>
      <c r="D145" s="223" t="s">
        <v>160</v>
      </c>
      <c r="E145" s="224" t="s">
        <v>19</v>
      </c>
      <c r="F145" s="225" t="s">
        <v>207</v>
      </c>
      <c r="G145" s="222"/>
      <c r="H145" s="226">
        <v>6</v>
      </c>
      <c r="I145" s="227"/>
      <c r="J145" s="222"/>
      <c r="K145" s="222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160</v>
      </c>
      <c r="AU145" s="232" t="s">
        <v>143</v>
      </c>
      <c r="AV145" s="13" t="s">
        <v>143</v>
      </c>
      <c r="AW145" s="13" t="s">
        <v>32</v>
      </c>
      <c r="AX145" s="13" t="s">
        <v>71</v>
      </c>
      <c r="AY145" s="232" t="s">
        <v>134</v>
      </c>
    </row>
    <row r="146" s="14" customFormat="1">
      <c r="A146" s="14"/>
      <c r="B146" s="233"/>
      <c r="C146" s="234"/>
      <c r="D146" s="223" t="s">
        <v>160</v>
      </c>
      <c r="E146" s="235" t="s">
        <v>19</v>
      </c>
      <c r="F146" s="236" t="s">
        <v>205</v>
      </c>
      <c r="G146" s="234"/>
      <c r="H146" s="237">
        <v>6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160</v>
      </c>
      <c r="AU146" s="243" t="s">
        <v>143</v>
      </c>
      <c r="AV146" s="14" t="s">
        <v>135</v>
      </c>
      <c r="AW146" s="14" t="s">
        <v>32</v>
      </c>
      <c r="AX146" s="14" t="s">
        <v>71</v>
      </c>
      <c r="AY146" s="243" t="s">
        <v>134</v>
      </c>
    </row>
    <row r="147" s="15" customFormat="1">
      <c r="A147" s="15"/>
      <c r="B147" s="244"/>
      <c r="C147" s="245"/>
      <c r="D147" s="223" t="s">
        <v>160</v>
      </c>
      <c r="E147" s="246" t="s">
        <v>19</v>
      </c>
      <c r="F147" s="247" t="s">
        <v>208</v>
      </c>
      <c r="G147" s="245"/>
      <c r="H147" s="248">
        <v>30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4" t="s">
        <v>160</v>
      </c>
      <c r="AU147" s="254" t="s">
        <v>143</v>
      </c>
      <c r="AV147" s="15" t="s">
        <v>142</v>
      </c>
      <c r="AW147" s="15" t="s">
        <v>32</v>
      </c>
      <c r="AX147" s="15" t="s">
        <v>79</v>
      </c>
      <c r="AY147" s="254" t="s">
        <v>134</v>
      </c>
    </row>
    <row r="148" s="2" customFormat="1" ht="24.15" customHeight="1">
      <c r="A148" s="41"/>
      <c r="B148" s="42"/>
      <c r="C148" s="203" t="s">
        <v>209</v>
      </c>
      <c r="D148" s="203" t="s">
        <v>137</v>
      </c>
      <c r="E148" s="204" t="s">
        <v>210</v>
      </c>
      <c r="F148" s="205" t="s">
        <v>211</v>
      </c>
      <c r="G148" s="206" t="s">
        <v>140</v>
      </c>
      <c r="H148" s="207">
        <v>7.2999999999999998</v>
      </c>
      <c r="I148" s="208"/>
      <c r="J148" s="209">
        <f>ROUND(I148*H148,2)</f>
        <v>0</v>
      </c>
      <c r="K148" s="205" t="s">
        <v>141</v>
      </c>
      <c r="L148" s="47"/>
      <c r="M148" s="210" t="s">
        <v>19</v>
      </c>
      <c r="N148" s="211" t="s">
        <v>43</v>
      </c>
      <c r="O148" s="87"/>
      <c r="P148" s="212">
        <f>O148*H148</f>
        <v>0</v>
      </c>
      <c r="Q148" s="212">
        <v>0.018380000000000001</v>
      </c>
      <c r="R148" s="212">
        <f>Q148*H148</f>
        <v>0.13417399999999999</v>
      </c>
      <c r="S148" s="212">
        <v>0</v>
      </c>
      <c r="T148" s="213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4" t="s">
        <v>142</v>
      </c>
      <c r="AT148" s="214" t="s">
        <v>137</v>
      </c>
      <c r="AU148" s="214" t="s">
        <v>143</v>
      </c>
      <c r="AY148" s="20" t="s">
        <v>134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20" t="s">
        <v>143</v>
      </c>
      <c r="BK148" s="215">
        <f>ROUND(I148*H148,2)</f>
        <v>0</v>
      </c>
      <c r="BL148" s="20" t="s">
        <v>142</v>
      </c>
      <c r="BM148" s="214" t="s">
        <v>212</v>
      </c>
    </row>
    <row r="149" s="2" customFormat="1">
      <c r="A149" s="41"/>
      <c r="B149" s="42"/>
      <c r="C149" s="43"/>
      <c r="D149" s="216" t="s">
        <v>145</v>
      </c>
      <c r="E149" s="43"/>
      <c r="F149" s="217" t="s">
        <v>213</v>
      </c>
      <c r="G149" s="43"/>
      <c r="H149" s="43"/>
      <c r="I149" s="218"/>
      <c r="J149" s="43"/>
      <c r="K149" s="43"/>
      <c r="L149" s="47"/>
      <c r="M149" s="219"/>
      <c r="N149" s="220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145</v>
      </c>
      <c r="AU149" s="20" t="s">
        <v>143</v>
      </c>
    </row>
    <row r="150" s="2" customFormat="1" ht="21.75" customHeight="1">
      <c r="A150" s="41"/>
      <c r="B150" s="42"/>
      <c r="C150" s="203" t="s">
        <v>214</v>
      </c>
      <c r="D150" s="203" t="s">
        <v>137</v>
      </c>
      <c r="E150" s="204" t="s">
        <v>215</v>
      </c>
      <c r="F150" s="205" t="s">
        <v>216</v>
      </c>
      <c r="G150" s="206" t="s">
        <v>140</v>
      </c>
      <c r="H150" s="207">
        <v>9</v>
      </c>
      <c r="I150" s="208"/>
      <c r="J150" s="209">
        <f>ROUND(I150*H150,2)</f>
        <v>0</v>
      </c>
      <c r="K150" s="205" t="s">
        <v>141</v>
      </c>
      <c r="L150" s="47"/>
      <c r="M150" s="210" t="s">
        <v>19</v>
      </c>
      <c r="N150" s="211" t="s">
        <v>43</v>
      </c>
      <c r="O150" s="87"/>
      <c r="P150" s="212">
        <f>O150*H150</f>
        <v>0</v>
      </c>
      <c r="Q150" s="212">
        <v>0.00011</v>
      </c>
      <c r="R150" s="212">
        <f>Q150*H150</f>
        <v>0.00098999999999999999</v>
      </c>
      <c r="S150" s="212">
        <v>6.0000000000000002E-05</v>
      </c>
      <c r="T150" s="213">
        <f>S150*H150</f>
        <v>0.00054000000000000001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4" t="s">
        <v>142</v>
      </c>
      <c r="AT150" s="214" t="s">
        <v>137</v>
      </c>
      <c r="AU150" s="214" t="s">
        <v>143</v>
      </c>
      <c r="AY150" s="20" t="s">
        <v>134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20" t="s">
        <v>143</v>
      </c>
      <c r="BK150" s="215">
        <f>ROUND(I150*H150,2)</f>
        <v>0</v>
      </c>
      <c r="BL150" s="20" t="s">
        <v>142</v>
      </c>
      <c r="BM150" s="214" t="s">
        <v>217</v>
      </c>
    </row>
    <row r="151" s="2" customFormat="1">
      <c r="A151" s="41"/>
      <c r="B151" s="42"/>
      <c r="C151" s="43"/>
      <c r="D151" s="216" t="s">
        <v>145</v>
      </c>
      <c r="E151" s="43"/>
      <c r="F151" s="217" t="s">
        <v>218</v>
      </c>
      <c r="G151" s="43"/>
      <c r="H151" s="43"/>
      <c r="I151" s="218"/>
      <c r="J151" s="43"/>
      <c r="K151" s="43"/>
      <c r="L151" s="47"/>
      <c r="M151" s="219"/>
      <c r="N151" s="220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145</v>
      </c>
      <c r="AU151" s="20" t="s">
        <v>143</v>
      </c>
    </row>
    <row r="152" s="2" customFormat="1" ht="16.5" customHeight="1">
      <c r="A152" s="41"/>
      <c r="B152" s="42"/>
      <c r="C152" s="203" t="s">
        <v>219</v>
      </c>
      <c r="D152" s="203" t="s">
        <v>137</v>
      </c>
      <c r="E152" s="204" t="s">
        <v>220</v>
      </c>
      <c r="F152" s="205" t="s">
        <v>221</v>
      </c>
      <c r="G152" s="206" t="s">
        <v>149</v>
      </c>
      <c r="H152" s="207">
        <v>66.599999999999994</v>
      </c>
      <c r="I152" s="208"/>
      <c r="J152" s="209">
        <f>ROUND(I152*H152,2)</f>
        <v>0</v>
      </c>
      <c r="K152" s="205" t="s">
        <v>141</v>
      </c>
      <c r="L152" s="47"/>
      <c r="M152" s="210" t="s">
        <v>19</v>
      </c>
      <c r="N152" s="211" t="s">
        <v>43</v>
      </c>
      <c r="O152" s="87"/>
      <c r="P152" s="212">
        <f>O152*H152</f>
        <v>0</v>
      </c>
      <c r="Q152" s="212">
        <v>0.0015</v>
      </c>
      <c r="R152" s="212">
        <f>Q152*H152</f>
        <v>0.099899999999999989</v>
      </c>
      <c r="S152" s="212">
        <v>0</v>
      </c>
      <c r="T152" s="213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4" t="s">
        <v>142</v>
      </c>
      <c r="AT152" s="214" t="s">
        <v>137</v>
      </c>
      <c r="AU152" s="214" t="s">
        <v>143</v>
      </c>
      <c r="AY152" s="20" t="s">
        <v>134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20" t="s">
        <v>143</v>
      </c>
      <c r="BK152" s="215">
        <f>ROUND(I152*H152,2)</f>
        <v>0</v>
      </c>
      <c r="BL152" s="20" t="s">
        <v>142</v>
      </c>
      <c r="BM152" s="214" t="s">
        <v>222</v>
      </c>
    </row>
    <row r="153" s="2" customFormat="1">
      <c r="A153" s="41"/>
      <c r="B153" s="42"/>
      <c r="C153" s="43"/>
      <c r="D153" s="216" t="s">
        <v>145</v>
      </c>
      <c r="E153" s="43"/>
      <c r="F153" s="217" t="s">
        <v>223</v>
      </c>
      <c r="G153" s="43"/>
      <c r="H153" s="43"/>
      <c r="I153" s="218"/>
      <c r="J153" s="43"/>
      <c r="K153" s="43"/>
      <c r="L153" s="47"/>
      <c r="M153" s="219"/>
      <c r="N153" s="220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145</v>
      </c>
      <c r="AU153" s="20" t="s">
        <v>143</v>
      </c>
    </row>
    <row r="154" s="2" customFormat="1" ht="16.5" customHeight="1">
      <c r="A154" s="41"/>
      <c r="B154" s="42"/>
      <c r="C154" s="203" t="s">
        <v>224</v>
      </c>
      <c r="D154" s="203" t="s">
        <v>137</v>
      </c>
      <c r="E154" s="204" t="s">
        <v>225</v>
      </c>
      <c r="F154" s="205" t="s">
        <v>226</v>
      </c>
      <c r="G154" s="206" t="s">
        <v>140</v>
      </c>
      <c r="H154" s="207">
        <v>1.44</v>
      </c>
      <c r="I154" s="208"/>
      <c r="J154" s="209">
        <f>ROUND(I154*H154,2)</f>
        <v>0</v>
      </c>
      <c r="K154" s="205" t="s">
        <v>141</v>
      </c>
      <c r="L154" s="47"/>
      <c r="M154" s="210" t="s">
        <v>19</v>
      </c>
      <c r="N154" s="211" t="s">
        <v>43</v>
      </c>
      <c r="O154" s="87"/>
      <c r="P154" s="212">
        <f>O154*H154</f>
        <v>0</v>
      </c>
      <c r="Q154" s="212">
        <v>0.061199999999999997</v>
      </c>
      <c r="R154" s="212">
        <f>Q154*H154</f>
        <v>0.088127999999999998</v>
      </c>
      <c r="S154" s="212">
        <v>0</v>
      </c>
      <c r="T154" s="213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4" t="s">
        <v>142</v>
      </c>
      <c r="AT154" s="214" t="s">
        <v>137</v>
      </c>
      <c r="AU154" s="214" t="s">
        <v>143</v>
      </c>
      <c r="AY154" s="20" t="s">
        <v>134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20" t="s">
        <v>143</v>
      </c>
      <c r="BK154" s="215">
        <f>ROUND(I154*H154,2)</f>
        <v>0</v>
      </c>
      <c r="BL154" s="20" t="s">
        <v>142</v>
      </c>
      <c r="BM154" s="214" t="s">
        <v>227</v>
      </c>
    </row>
    <row r="155" s="2" customFormat="1">
      <c r="A155" s="41"/>
      <c r="B155" s="42"/>
      <c r="C155" s="43"/>
      <c r="D155" s="216" t="s">
        <v>145</v>
      </c>
      <c r="E155" s="43"/>
      <c r="F155" s="217" t="s">
        <v>228</v>
      </c>
      <c r="G155" s="43"/>
      <c r="H155" s="43"/>
      <c r="I155" s="218"/>
      <c r="J155" s="43"/>
      <c r="K155" s="43"/>
      <c r="L155" s="47"/>
      <c r="M155" s="219"/>
      <c r="N155" s="220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145</v>
      </c>
      <c r="AU155" s="20" t="s">
        <v>143</v>
      </c>
    </row>
    <row r="156" s="13" customFormat="1">
      <c r="A156" s="13"/>
      <c r="B156" s="221"/>
      <c r="C156" s="222"/>
      <c r="D156" s="223" t="s">
        <v>160</v>
      </c>
      <c r="E156" s="224" t="s">
        <v>19</v>
      </c>
      <c r="F156" s="225" t="s">
        <v>229</v>
      </c>
      <c r="G156" s="222"/>
      <c r="H156" s="226">
        <v>1.44</v>
      </c>
      <c r="I156" s="227"/>
      <c r="J156" s="222"/>
      <c r="K156" s="222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160</v>
      </c>
      <c r="AU156" s="232" t="s">
        <v>143</v>
      </c>
      <c r="AV156" s="13" t="s">
        <v>143</v>
      </c>
      <c r="AW156" s="13" t="s">
        <v>32</v>
      </c>
      <c r="AX156" s="13" t="s">
        <v>79</v>
      </c>
      <c r="AY156" s="232" t="s">
        <v>134</v>
      </c>
    </row>
    <row r="157" s="2" customFormat="1" ht="24.15" customHeight="1">
      <c r="A157" s="41"/>
      <c r="B157" s="42"/>
      <c r="C157" s="203" t="s">
        <v>230</v>
      </c>
      <c r="D157" s="203" t="s">
        <v>137</v>
      </c>
      <c r="E157" s="204" t="s">
        <v>231</v>
      </c>
      <c r="F157" s="205" t="s">
        <v>232</v>
      </c>
      <c r="G157" s="206" t="s">
        <v>233</v>
      </c>
      <c r="H157" s="207">
        <v>1</v>
      </c>
      <c r="I157" s="208"/>
      <c r="J157" s="209">
        <f>ROUND(I157*H157,2)</f>
        <v>0</v>
      </c>
      <c r="K157" s="205" t="s">
        <v>141</v>
      </c>
      <c r="L157" s="47"/>
      <c r="M157" s="210" t="s">
        <v>19</v>
      </c>
      <c r="N157" s="211" t="s">
        <v>43</v>
      </c>
      <c r="O157" s="87"/>
      <c r="P157" s="212">
        <f>O157*H157</f>
        <v>0</v>
      </c>
      <c r="Q157" s="212">
        <v>0.04684</v>
      </c>
      <c r="R157" s="212">
        <f>Q157*H157</f>
        <v>0.04684</v>
      </c>
      <c r="S157" s="212">
        <v>0</v>
      </c>
      <c r="T157" s="213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4" t="s">
        <v>142</v>
      </c>
      <c r="AT157" s="214" t="s">
        <v>137</v>
      </c>
      <c r="AU157" s="214" t="s">
        <v>143</v>
      </c>
      <c r="AY157" s="20" t="s">
        <v>134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20" t="s">
        <v>143</v>
      </c>
      <c r="BK157" s="215">
        <f>ROUND(I157*H157,2)</f>
        <v>0</v>
      </c>
      <c r="BL157" s="20" t="s">
        <v>142</v>
      </c>
      <c r="BM157" s="214" t="s">
        <v>234</v>
      </c>
    </row>
    <row r="158" s="2" customFormat="1">
      <c r="A158" s="41"/>
      <c r="B158" s="42"/>
      <c r="C158" s="43"/>
      <c r="D158" s="216" t="s">
        <v>145</v>
      </c>
      <c r="E158" s="43"/>
      <c r="F158" s="217" t="s">
        <v>235</v>
      </c>
      <c r="G158" s="43"/>
      <c r="H158" s="43"/>
      <c r="I158" s="218"/>
      <c r="J158" s="43"/>
      <c r="K158" s="43"/>
      <c r="L158" s="47"/>
      <c r="M158" s="219"/>
      <c r="N158" s="220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145</v>
      </c>
      <c r="AU158" s="20" t="s">
        <v>143</v>
      </c>
    </row>
    <row r="159" s="2" customFormat="1" ht="21.75" customHeight="1">
      <c r="A159" s="41"/>
      <c r="B159" s="42"/>
      <c r="C159" s="255" t="s">
        <v>236</v>
      </c>
      <c r="D159" s="255" t="s">
        <v>237</v>
      </c>
      <c r="E159" s="256" t="s">
        <v>238</v>
      </c>
      <c r="F159" s="257" t="s">
        <v>239</v>
      </c>
      <c r="G159" s="258" t="s">
        <v>233</v>
      </c>
      <c r="H159" s="259">
        <v>1</v>
      </c>
      <c r="I159" s="260"/>
      <c r="J159" s="261">
        <f>ROUND(I159*H159,2)</f>
        <v>0</v>
      </c>
      <c r="K159" s="257" t="s">
        <v>141</v>
      </c>
      <c r="L159" s="262"/>
      <c r="M159" s="263" t="s">
        <v>19</v>
      </c>
      <c r="N159" s="264" t="s">
        <v>43</v>
      </c>
      <c r="O159" s="87"/>
      <c r="P159" s="212">
        <f>O159*H159</f>
        <v>0</v>
      </c>
      <c r="Q159" s="212">
        <v>0.012250000000000001</v>
      </c>
      <c r="R159" s="212">
        <f>Q159*H159</f>
        <v>0.012250000000000001</v>
      </c>
      <c r="S159" s="212">
        <v>0</v>
      </c>
      <c r="T159" s="213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14" t="s">
        <v>179</v>
      </c>
      <c r="AT159" s="214" t="s">
        <v>237</v>
      </c>
      <c r="AU159" s="214" t="s">
        <v>143</v>
      </c>
      <c r="AY159" s="20" t="s">
        <v>134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20" t="s">
        <v>143</v>
      </c>
      <c r="BK159" s="215">
        <f>ROUND(I159*H159,2)</f>
        <v>0</v>
      </c>
      <c r="BL159" s="20" t="s">
        <v>142</v>
      </c>
      <c r="BM159" s="214" t="s">
        <v>240</v>
      </c>
    </row>
    <row r="160" s="12" customFormat="1" ht="22.8" customHeight="1">
      <c r="A160" s="12"/>
      <c r="B160" s="187"/>
      <c r="C160" s="188"/>
      <c r="D160" s="189" t="s">
        <v>70</v>
      </c>
      <c r="E160" s="201" t="s">
        <v>185</v>
      </c>
      <c r="F160" s="201" t="s">
        <v>241</v>
      </c>
      <c r="G160" s="188"/>
      <c r="H160" s="188"/>
      <c r="I160" s="191"/>
      <c r="J160" s="202">
        <f>BK160</f>
        <v>0</v>
      </c>
      <c r="K160" s="188"/>
      <c r="L160" s="193"/>
      <c r="M160" s="194"/>
      <c r="N160" s="195"/>
      <c r="O160" s="195"/>
      <c r="P160" s="196">
        <f>SUM(P161:P190)</f>
        <v>0</v>
      </c>
      <c r="Q160" s="195"/>
      <c r="R160" s="196">
        <f>SUM(R161:R190)</f>
        <v>0.014033999999999998</v>
      </c>
      <c r="S160" s="195"/>
      <c r="T160" s="197">
        <f>SUM(T161:T190)</f>
        <v>4.46692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8" t="s">
        <v>79</v>
      </c>
      <c r="AT160" s="199" t="s">
        <v>70</v>
      </c>
      <c r="AU160" s="199" t="s">
        <v>79</v>
      </c>
      <c r="AY160" s="198" t="s">
        <v>134</v>
      </c>
      <c r="BK160" s="200">
        <f>SUM(BK161:BK190)</f>
        <v>0</v>
      </c>
    </row>
    <row r="161" s="2" customFormat="1" ht="24.15" customHeight="1">
      <c r="A161" s="41"/>
      <c r="B161" s="42"/>
      <c r="C161" s="203" t="s">
        <v>242</v>
      </c>
      <c r="D161" s="203" t="s">
        <v>137</v>
      </c>
      <c r="E161" s="204" t="s">
        <v>243</v>
      </c>
      <c r="F161" s="205" t="s">
        <v>244</v>
      </c>
      <c r="G161" s="206" t="s">
        <v>140</v>
      </c>
      <c r="H161" s="207">
        <v>60.299999999999997</v>
      </c>
      <c r="I161" s="208"/>
      <c r="J161" s="209">
        <f>ROUND(I161*H161,2)</f>
        <v>0</v>
      </c>
      <c r="K161" s="205" t="s">
        <v>141</v>
      </c>
      <c r="L161" s="47"/>
      <c r="M161" s="210" t="s">
        <v>19</v>
      </c>
      <c r="N161" s="211" t="s">
        <v>43</v>
      </c>
      <c r="O161" s="87"/>
      <c r="P161" s="212">
        <f>O161*H161</f>
        <v>0</v>
      </c>
      <c r="Q161" s="212">
        <v>0.00012999999999999999</v>
      </c>
      <c r="R161" s="212">
        <f>Q161*H161</f>
        <v>0.0078389999999999987</v>
      </c>
      <c r="S161" s="212">
        <v>0</v>
      </c>
      <c r="T161" s="213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14" t="s">
        <v>142</v>
      </c>
      <c r="AT161" s="214" t="s">
        <v>137</v>
      </c>
      <c r="AU161" s="214" t="s">
        <v>143</v>
      </c>
      <c r="AY161" s="20" t="s">
        <v>134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20" t="s">
        <v>143</v>
      </c>
      <c r="BK161" s="215">
        <f>ROUND(I161*H161,2)</f>
        <v>0</v>
      </c>
      <c r="BL161" s="20" t="s">
        <v>142</v>
      </c>
      <c r="BM161" s="214" t="s">
        <v>245</v>
      </c>
    </row>
    <row r="162" s="2" customFormat="1">
      <c r="A162" s="41"/>
      <c r="B162" s="42"/>
      <c r="C162" s="43"/>
      <c r="D162" s="216" t="s">
        <v>145</v>
      </c>
      <c r="E162" s="43"/>
      <c r="F162" s="217" t="s">
        <v>246</v>
      </c>
      <c r="G162" s="43"/>
      <c r="H162" s="43"/>
      <c r="I162" s="218"/>
      <c r="J162" s="43"/>
      <c r="K162" s="43"/>
      <c r="L162" s="47"/>
      <c r="M162" s="219"/>
      <c r="N162" s="220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145</v>
      </c>
      <c r="AU162" s="20" t="s">
        <v>143</v>
      </c>
    </row>
    <row r="163" s="2" customFormat="1" ht="24.15" customHeight="1">
      <c r="A163" s="41"/>
      <c r="B163" s="42"/>
      <c r="C163" s="203" t="s">
        <v>247</v>
      </c>
      <c r="D163" s="203" t="s">
        <v>137</v>
      </c>
      <c r="E163" s="204" t="s">
        <v>248</v>
      </c>
      <c r="F163" s="205" t="s">
        <v>249</v>
      </c>
      <c r="G163" s="206" t="s">
        <v>140</v>
      </c>
      <c r="H163" s="207">
        <v>18</v>
      </c>
      <c r="I163" s="208"/>
      <c r="J163" s="209">
        <f>ROUND(I163*H163,2)</f>
        <v>0</v>
      </c>
      <c r="K163" s="205" t="s">
        <v>141</v>
      </c>
      <c r="L163" s="47"/>
      <c r="M163" s="210" t="s">
        <v>19</v>
      </c>
      <c r="N163" s="211" t="s">
        <v>43</v>
      </c>
      <c r="O163" s="87"/>
      <c r="P163" s="212">
        <f>O163*H163</f>
        <v>0</v>
      </c>
      <c r="Q163" s="212">
        <v>1.0000000000000001E-05</v>
      </c>
      <c r="R163" s="212">
        <f>Q163*H163</f>
        <v>0.00018000000000000001</v>
      </c>
      <c r="S163" s="212">
        <v>0</v>
      </c>
      <c r="T163" s="213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4" t="s">
        <v>142</v>
      </c>
      <c r="AT163" s="214" t="s">
        <v>137</v>
      </c>
      <c r="AU163" s="214" t="s">
        <v>143</v>
      </c>
      <c r="AY163" s="20" t="s">
        <v>134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20" t="s">
        <v>143</v>
      </c>
      <c r="BK163" s="215">
        <f>ROUND(I163*H163,2)</f>
        <v>0</v>
      </c>
      <c r="BL163" s="20" t="s">
        <v>142</v>
      </c>
      <c r="BM163" s="214" t="s">
        <v>250</v>
      </c>
    </row>
    <row r="164" s="2" customFormat="1">
      <c r="A164" s="41"/>
      <c r="B164" s="42"/>
      <c r="C164" s="43"/>
      <c r="D164" s="216" t="s">
        <v>145</v>
      </c>
      <c r="E164" s="43"/>
      <c r="F164" s="217" t="s">
        <v>251</v>
      </c>
      <c r="G164" s="43"/>
      <c r="H164" s="43"/>
      <c r="I164" s="218"/>
      <c r="J164" s="43"/>
      <c r="K164" s="43"/>
      <c r="L164" s="47"/>
      <c r="M164" s="219"/>
      <c r="N164" s="220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145</v>
      </c>
      <c r="AU164" s="20" t="s">
        <v>143</v>
      </c>
    </row>
    <row r="165" s="2" customFormat="1" ht="24.15" customHeight="1">
      <c r="A165" s="41"/>
      <c r="B165" s="42"/>
      <c r="C165" s="203" t="s">
        <v>7</v>
      </c>
      <c r="D165" s="203" t="s">
        <v>137</v>
      </c>
      <c r="E165" s="204" t="s">
        <v>252</v>
      </c>
      <c r="F165" s="205" t="s">
        <v>253</v>
      </c>
      <c r="G165" s="206" t="s">
        <v>140</v>
      </c>
      <c r="H165" s="207">
        <v>60.299999999999997</v>
      </c>
      <c r="I165" s="208"/>
      <c r="J165" s="209">
        <f>ROUND(I165*H165,2)</f>
        <v>0</v>
      </c>
      <c r="K165" s="205" t="s">
        <v>141</v>
      </c>
      <c r="L165" s="47"/>
      <c r="M165" s="210" t="s">
        <v>19</v>
      </c>
      <c r="N165" s="211" t="s">
        <v>43</v>
      </c>
      <c r="O165" s="87"/>
      <c r="P165" s="212">
        <f>O165*H165</f>
        <v>0</v>
      </c>
      <c r="Q165" s="212">
        <v>4.0000000000000003E-05</v>
      </c>
      <c r="R165" s="212">
        <f>Q165*H165</f>
        <v>0.0024120000000000001</v>
      </c>
      <c r="S165" s="212">
        <v>0</v>
      </c>
      <c r="T165" s="213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4" t="s">
        <v>142</v>
      </c>
      <c r="AT165" s="214" t="s">
        <v>137</v>
      </c>
      <c r="AU165" s="214" t="s">
        <v>143</v>
      </c>
      <c r="AY165" s="20" t="s">
        <v>134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20" t="s">
        <v>143</v>
      </c>
      <c r="BK165" s="215">
        <f>ROUND(I165*H165,2)</f>
        <v>0</v>
      </c>
      <c r="BL165" s="20" t="s">
        <v>142</v>
      </c>
      <c r="BM165" s="214" t="s">
        <v>254</v>
      </c>
    </row>
    <row r="166" s="2" customFormat="1">
      <c r="A166" s="41"/>
      <c r="B166" s="42"/>
      <c r="C166" s="43"/>
      <c r="D166" s="216" t="s">
        <v>145</v>
      </c>
      <c r="E166" s="43"/>
      <c r="F166" s="217" t="s">
        <v>255</v>
      </c>
      <c r="G166" s="43"/>
      <c r="H166" s="43"/>
      <c r="I166" s="218"/>
      <c r="J166" s="43"/>
      <c r="K166" s="43"/>
      <c r="L166" s="47"/>
      <c r="M166" s="219"/>
      <c r="N166" s="220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145</v>
      </c>
      <c r="AU166" s="20" t="s">
        <v>143</v>
      </c>
    </row>
    <row r="167" s="2" customFormat="1" ht="16.5" customHeight="1">
      <c r="A167" s="41"/>
      <c r="B167" s="42"/>
      <c r="C167" s="203" t="s">
        <v>256</v>
      </c>
      <c r="D167" s="203" t="s">
        <v>137</v>
      </c>
      <c r="E167" s="204" t="s">
        <v>257</v>
      </c>
      <c r="F167" s="205" t="s">
        <v>258</v>
      </c>
      <c r="G167" s="206" t="s">
        <v>140</v>
      </c>
      <c r="H167" s="207">
        <v>60.299999999999997</v>
      </c>
      <c r="I167" s="208"/>
      <c r="J167" s="209">
        <f>ROUND(I167*H167,2)</f>
        <v>0</v>
      </c>
      <c r="K167" s="205" t="s">
        <v>141</v>
      </c>
      <c r="L167" s="47"/>
      <c r="M167" s="210" t="s">
        <v>19</v>
      </c>
      <c r="N167" s="211" t="s">
        <v>43</v>
      </c>
      <c r="O167" s="87"/>
      <c r="P167" s="212">
        <f>O167*H167</f>
        <v>0</v>
      </c>
      <c r="Q167" s="212">
        <v>1.0000000000000001E-05</v>
      </c>
      <c r="R167" s="212">
        <f>Q167*H167</f>
        <v>0.00060300000000000002</v>
      </c>
      <c r="S167" s="212">
        <v>0</v>
      </c>
      <c r="T167" s="213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4" t="s">
        <v>142</v>
      </c>
      <c r="AT167" s="214" t="s">
        <v>137</v>
      </c>
      <c r="AU167" s="214" t="s">
        <v>143</v>
      </c>
      <c r="AY167" s="20" t="s">
        <v>134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20" t="s">
        <v>143</v>
      </c>
      <c r="BK167" s="215">
        <f>ROUND(I167*H167,2)</f>
        <v>0</v>
      </c>
      <c r="BL167" s="20" t="s">
        <v>142</v>
      </c>
      <c r="BM167" s="214" t="s">
        <v>259</v>
      </c>
    </row>
    <row r="168" s="2" customFormat="1">
      <c r="A168" s="41"/>
      <c r="B168" s="42"/>
      <c r="C168" s="43"/>
      <c r="D168" s="216" t="s">
        <v>145</v>
      </c>
      <c r="E168" s="43"/>
      <c r="F168" s="217" t="s">
        <v>260</v>
      </c>
      <c r="G168" s="43"/>
      <c r="H168" s="43"/>
      <c r="I168" s="218"/>
      <c r="J168" s="43"/>
      <c r="K168" s="43"/>
      <c r="L168" s="47"/>
      <c r="M168" s="219"/>
      <c r="N168" s="220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145</v>
      </c>
      <c r="AU168" s="20" t="s">
        <v>143</v>
      </c>
    </row>
    <row r="169" s="2" customFormat="1" ht="16.5" customHeight="1">
      <c r="A169" s="41"/>
      <c r="B169" s="42"/>
      <c r="C169" s="203" t="s">
        <v>261</v>
      </c>
      <c r="D169" s="203" t="s">
        <v>137</v>
      </c>
      <c r="E169" s="204" t="s">
        <v>262</v>
      </c>
      <c r="F169" s="205" t="s">
        <v>263</v>
      </c>
      <c r="G169" s="206" t="s">
        <v>140</v>
      </c>
      <c r="H169" s="207">
        <v>5.5</v>
      </c>
      <c r="I169" s="208"/>
      <c r="J169" s="209">
        <f>ROUND(I169*H169,2)</f>
        <v>0</v>
      </c>
      <c r="K169" s="205" t="s">
        <v>141</v>
      </c>
      <c r="L169" s="47"/>
      <c r="M169" s="210" t="s">
        <v>19</v>
      </c>
      <c r="N169" s="211" t="s">
        <v>43</v>
      </c>
      <c r="O169" s="87"/>
      <c r="P169" s="212">
        <f>O169*H169</f>
        <v>0</v>
      </c>
      <c r="Q169" s="212">
        <v>0</v>
      </c>
      <c r="R169" s="212">
        <f>Q169*H169</f>
        <v>0</v>
      </c>
      <c r="S169" s="212">
        <v>0.18099999999999999</v>
      </c>
      <c r="T169" s="213">
        <f>S169*H169</f>
        <v>0.99549999999999994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4" t="s">
        <v>142</v>
      </c>
      <c r="AT169" s="214" t="s">
        <v>137</v>
      </c>
      <c r="AU169" s="214" t="s">
        <v>143</v>
      </c>
      <c r="AY169" s="20" t="s">
        <v>134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20" t="s">
        <v>143</v>
      </c>
      <c r="BK169" s="215">
        <f>ROUND(I169*H169,2)</f>
        <v>0</v>
      </c>
      <c r="BL169" s="20" t="s">
        <v>142</v>
      </c>
      <c r="BM169" s="214" t="s">
        <v>264</v>
      </c>
    </row>
    <row r="170" s="2" customFormat="1">
      <c r="A170" s="41"/>
      <c r="B170" s="42"/>
      <c r="C170" s="43"/>
      <c r="D170" s="216" t="s">
        <v>145</v>
      </c>
      <c r="E170" s="43"/>
      <c r="F170" s="217" t="s">
        <v>265</v>
      </c>
      <c r="G170" s="43"/>
      <c r="H170" s="43"/>
      <c r="I170" s="218"/>
      <c r="J170" s="43"/>
      <c r="K170" s="43"/>
      <c r="L170" s="47"/>
      <c r="M170" s="219"/>
      <c r="N170" s="220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145</v>
      </c>
      <c r="AU170" s="20" t="s">
        <v>143</v>
      </c>
    </row>
    <row r="171" s="2" customFormat="1" ht="16.5" customHeight="1">
      <c r="A171" s="41"/>
      <c r="B171" s="42"/>
      <c r="C171" s="203" t="s">
        <v>266</v>
      </c>
      <c r="D171" s="203" t="s">
        <v>137</v>
      </c>
      <c r="E171" s="204" t="s">
        <v>267</v>
      </c>
      <c r="F171" s="205" t="s">
        <v>268</v>
      </c>
      <c r="G171" s="206" t="s">
        <v>140</v>
      </c>
      <c r="H171" s="207">
        <v>3.7650000000000001</v>
      </c>
      <c r="I171" s="208"/>
      <c r="J171" s="209">
        <f>ROUND(I171*H171,2)</f>
        <v>0</v>
      </c>
      <c r="K171" s="205" t="s">
        <v>141</v>
      </c>
      <c r="L171" s="47"/>
      <c r="M171" s="210" t="s">
        <v>19</v>
      </c>
      <c r="N171" s="211" t="s">
        <v>43</v>
      </c>
      <c r="O171" s="87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4" t="s">
        <v>142</v>
      </c>
      <c r="AT171" s="214" t="s">
        <v>137</v>
      </c>
      <c r="AU171" s="214" t="s">
        <v>143</v>
      </c>
      <c r="AY171" s="20" t="s">
        <v>134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20" t="s">
        <v>143</v>
      </c>
      <c r="BK171" s="215">
        <f>ROUND(I171*H171,2)</f>
        <v>0</v>
      </c>
      <c r="BL171" s="20" t="s">
        <v>142</v>
      </c>
      <c r="BM171" s="214" t="s">
        <v>269</v>
      </c>
    </row>
    <row r="172" s="2" customFormat="1">
      <c r="A172" s="41"/>
      <c r="B172" s="42"/>
      <c r="C172" s="43"/>
      <c r="D172" s="216" t="s">
        <v>145</v>
      </c>
      <c r="E172" s="43"/>
      <c r="F172" s="217" t="s">
        <v>270</v>
      </c>
      <c r="G172" s="43"/>
      <c r="H172" s="43"/>
      <c r="I172" s="218"/>
      <c r="J172" s="43"/>
      <c r="K172" s="43"/>
      <c r="L172" s="47"/>
      <c r="M172" s="219"/>
      <c r="N172" s="220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145</v>
      </c>
      <c r="AU172" s="20" t="s">
        <v>143</v>
      </c>
    </row>
    <row r="173" s="2" customFormat="1" ht="24.15" customHeight="1">
      <c r="A173" s="41"/>
      <c r="B173" s="42"/>
      <c r="C173" s="203" t="s">
        <v>271</v>
      </c>
      <c r="D173" s="203" t="s">
        <v>137</v>
      </c>
      <c r="E173" s="204" t="s">
        <v>272</v>
      </c>
      <c r="F173" s="205" t="s">
        <v>273</v>
      </c>
      <c r="G173" s="206" t="s">
        <v>140</v>
      </c>
      <c r="H173" s="207">
        <v>2.3999999999999999</v>
      </c>
      <c r="I173" s="208"/>
      <c r="J173" s="209">
        <f>ROUND(I173*H173,2)</f>
        <v>0</v>
      </c>
      <c r="K173" s="205" t="s">
        <v>141</v>
      </c>
      <c r="L173" s="47"/>
      <c r="M173" s="210" t="s">
        <v>19</v>
      </c>
      <c r="N173" s="211" t="s">
        <v>43</v>
      </c>
      <c r="O173" s="87"/>
      <c r="P173" s="212">
        <f>O173*H173</f>
        <v>0</v>
      </c>
      <c r="Q173" s="212">
        <v>0</v>
      </c>
      <c r="R173" s="212">
        <f>Q173*H173</f>
        <v>0</v>
      </c>
      <c r="S173" s="212">
        <v>0.075999999999999998</v>
      </c>
      <c r="T173" s="213">
        <f>S173*H173</f>
        <v>0.18239999999999998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4" t="s">
        <v>142</v>
      </c>
      <c r="AT173" s="214" t="s">
        <v>137</v>
      </c>
      <c r="AU173" s="214" t="s">
        <v>143</v>
      </c>
      <c r="AY173" s="20" t="s">
        <v>134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20" t="s">
        <v>143</v>
      </c>
      <c r="BK173" s="215">
        <f>ROUND(I173*H173,2)</f>
        <v>0</v>
      </c>
      <c r="BL173" s="20" t="s">
        <v>142</v>
      </c>
      <c r="BM173" s="214" t="s">
        <v>274</v>
      </c>
    </row>
    <row r="174" s="2" customFormat="1">
      <c r="A174" s="41"/>
      <c r="B174" s="42"/>
      <c r="C174" s="43"/>
      <c r="D174" s="216" t="s">
        <v>145</v>
      </c>
      <c r="E174" s="43"/>
      <c r="F174" s="217" t="s">
        <v>275</v>
      </c>
      <c r="G174" s="43"/>
      <c r="H174" s="43"/>
      <c r="I174" s="218"/>
      <c r="J174" s="43"/>
      <c r="K174" s="43"/>
      <c r="L174" s="47"/>
      <c r="M174" s="219"/>
      <c r="N174" s="220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145</v>
      </c>
      <c r="AU174" s="20" t="s">
        <v>143</v>
      </c>
    </row>
    <row r="175" s="2" customFormat="1" ht="21.75" customHeight="1">
      <c r="A175" s="41"/>
      <c r="B175" s="42"/>
      <c r="C175" s="203" t="s">
        <v>276</v>
      </c>
      <c r="D175" s="203" t="s">
        <v>137</v>
      </c>
      <c r="E175" s="204" t="s">
        <v>277</v>
      </c>
      <c r="F175" s="205" t="s">
        <v>278</v>
      </c>
      <c r="G175" s="206" t="s">
        <v>149</v>
      </c>
      <c r="H175" s="207">
        <v>65</v>
      </c>
      <c r="I175" s="208"/>
      <c r="J175" s="209">
        <f>ROUND(I175*H175,2)</f>
        <v>0</v>
      </c>
      <c r="K175" s="205" t="s">
        <v>141</v>
      </c>
      <c r="L175" s="47"/>
      <c r="M175" s="210" t="s">
        <v>19</v>
      </c>
      <c r="N175" s="211" t="s">
        <v>43</v>
      </c>
      <c r="O175" s="87"/>
      <c r="P175" s="212">
        <f>O175*H175</f>
        <v>0</v>
      </c>
      <c r="Q175" s="212">
        <v>0</v>
      </c>
      <c r="R175" s="212">
        <f>Q175*H175</f>
        <v>0</v>
      </c>
      <c r="S175" s="212">
        <v>0.002</v>
      </c>
      <c r="T175" s="213">
        <f>S175*H175</f>
        <v>0.13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4" t="s">
        <v>142</v>
      </c>
      <c r="AT175" s="214" t="s">
        <v>137</v>
      </c>
      <c r="AU175" s="214" t="s">
        <v>143</v>
      </c>
      <c r="AY175" s="20" t="s">
        <v>134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20" t="s">
        <v>143</v>
      </c>
      <c r="BK175" s="215">
        <f>ROUND(I175*H175,2)</f>
        <v>0</v>
      </c>
      <c r="BL175" s="20" t="s">
        <v>142</v>
      </c>
      <c r="BM175" s="214" t="s">
        <v>279</v>
      </c>
    </row>
    <row r="176" s="2" customFormat="1">
      <c r="A176" s="41"/>
      <c r="B176" s="42"/>
      <c r="C176" s="43"/>
      <c r="D176" s="216" t="s">
        <v>145</v>
      </c>
      <c r="E176" s="43"/>
      <c r="F176" s="217" t="s">
        <v>280</v>
      </c>
      <c r="G176" s="43"/>
      <c r="H176" s="43"/>
      <c r="I176" s="218"/>
      <c r="J176" s="43"/>
      <c r="K176" s="43"/>
      <c r="L176" s="47"/>
      <c r="M176" s="219"/>
      <c r="N176" s="220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145</v>
      </c>
      <c r="AU176" s="20" t="s">
        <v>143</v>
      </c>
    </row>
    <row r="177" s="2" customFormat="1" ht="21.75" customHeight="1">
      <c r="A177" s="41"/>
      <c r="B177" s="42"/>
      <c r="C177" s="203" t="s">
        <v>281</v>
      </c>
      <c r="D177" s="203" t="s">
        <v>137</v>
      </c>
      <c r="E177" s="204" t="s">
        <v>282</v>
      </c>
      <c r="F177" s="205" t="s">
        <v>283</v>
      </c>
      <c r="G177" s="206" t="s">
        <v>149</v>
      </c>
      <c r="H177" s="207">
        <v>20</v>
      </c>
      <c r="I177" s="208"/>
      <c r="J177" s="209">
        <f>ROUND(I177*H177,2)</f>
        <v>0</v>
      </c>
      <c r="K177" s="205" t="s">
        <v>141</v>
      </c>
      <c r="L177" s="47"/>
      <c r="M177" s="210" t="s">
        <v>19</v>
      </c>
      <c r="N177" s="211" t="s">
        <v>43</v>
      </c>
      <c r="O177" s="87"/>
      <c r="P177" s="212">
        <f>O177*H177</f>
        <v>0</v>
      </c>
      <c r="Q177" s="212">
        <v>0</v>
      </c>
      <c r="R177" s="212">
        <f>Q177*H177</f>
        <v>0</v>
      </c>
      <c r="S177" s="212">
        <v>0.0060000000000000001</v>
      </c>
      <c r="T177" s="213">
        <f>S177*H177</f>
        <v>0.12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4" t="s">
        <v>142</v>
      </c>
      <c r="AT177" s="214" t="s">
        <v>137</v>
      </c>
      <c r="AU177" s="214" t="s">
        <v>143</v>
      </c>
      <c r="AY177" s="20" t="s">
        <v>134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0" t="s">
        <v>143</v>
      </c>
      <c r="BK177" s="215">
        <f>ROUND(I177*H177,2)</f>
        <v>0</v>
      </c>
      <c r="BL177" s="20" t="s">
        <v>142</v>
      </c>
      <c r="BM177" s="214" t="s">
        <v>284</v>
      </c>
    </row>
    <row r="178" s="2" customFormat="1">
      <c r="A178" s="41"/>
      <c r="B178" s="42"/>
      <c r="C178" s="43"/>
      <c r="D178" s="216" t="s">
        <v>145</v>
      </c>
      <c r="E178" s="43"/>
      <c r="F178" s="217" t="s">
        <v>285</v>
      </c>
      <c r="G178" s="43"/>
      <c r="H178" s="43"/>
      <c r="I178" s="218"/>
      <c r="J178" s="43"/>
      <c r="K178" s="43"/>
      <c r="L178" s="47"/>
      <c r="M178" s="219"/>
      <c r="N178" s="220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145</v>
      </c>
      <c r="AU178" s="20" t="s">
        <v>143</v>
      </c>
    </row>
    <row r="179" s="2" customFormat="1" ht="16.5" customHeight="1">
      <c r="A179" s="41"/>
      <c r="B179" s="42"/>
      <c r="C179" s="203" t="s">
        <v>286</v>
      </c>
      <c r="D179" s="203" t="s">
        <v>137</v>
      </c>
      <c r="E179" s="204" t="s">
        <v>287</v>
      </c>
      <c r="F179" s="205" t="s">
        <v>288</v>
      </c>
      <c r="G179" s="206" t="s">
        <v>149</v>
      </c>
      <c r="H179" s="207">
        <v>45</v>
      </c>
      <c r="I179" s="208"/>
      <c r="J179" s="209">
        <f>ROUND(I179*H179,2)</f>
        <v>0</v>
      </c>
      <c r="K179" s="205" t="s">
        <v>141</v>
      </c>
      <c r="L179" s="47"/>
      <c r="M179" s="210" t="s">
        <v>19</v>
      </c>
      <c r="N179" s="211" t="s">
        <v>43</v>
      </c>
      <c r="O179" s="87"/>
      <c r="P179" s="212">
        <f>O179*H179</f>
        <v>0</v>
      </c>
      <c r="Q179" s="212">
        <v>5.0000000000000002E-05</v>
      </c>
      <c r="R179" s="212">
        <f>Q179*H179</f>
        <v>0.0022500000000000003</v>
      </c>
      <c r="S179" s="212">
        <v>0.0030000000000000001</v>
      </c>
      <c r="T179" s="213">
        <f>S179*H179</f>
        <v>0.13500000000000001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4" t="s">
        <v>142</v>
      </c>
      <c r="AT179" s="214" t="s">
        <v>137</v>
      </c>
      <c r="AU179" s="214" t="s">
        <v>143</v>
      </c>
      <c r="AY179" s="20" t="s">
        <v>134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20" t="s">
        <v>143</v>
      </c>
      <c r="BK179" s="215">
        <f>ROUND(I179*H179,2)</f>
        <v>0</v>
      </c>
      <c r="BL179" s="20" t="s">
        <v>142</v>
      </c>
      <c r="BM179" s="214" t="s">
        <v>289</v>
      </c>
    </row>
    <row r="180" s="2" customFormat="1">
      <c r="A180" s="41"/>
      <c r="B180" s="42"/>
      <c r="C180" s="43"/>
      <c r="D180" s="216" t="s">
        <v>145</v>
      </c>
      <c r="E180" s="43"/>
      <c r="F180" s="217" t="s">
        <v>290</v>
      </c>
      <c r="G180" s="43"/>
      <c r="H180" s="43"/>
      <c r="I180" s="218"/>
      <c r="J180" s="43"/>
      <c r="K180" s="43"/>
      <c r="L180" s="47"/>
      <c r="M180" s="219"/>
      <c r="N180" s="220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145</v>
      </c>
      <c r="AU180" s="20" t="s">
        <v>143</v>
      </c>
    </row>
    <row r="181" s="2" customFormat="1" ht="16.5" customHeight="1">
      <c r="A181" s="41"/>
      <c r="B181" s="42"/>
      <c r="C181" s="203" t="s">
        <v>291</v>
      </c>
      <c r="D181" s="203" t="s">
        <v>137</v>
      </c>
      <c r="E181" s="204" t="s">
        <v>292</v>
      </c>
      <c r="F181" s="205" t="s">
        <v>293</v>
      </c>
      <c r="G181" s="206" t="s">
        <v>149</v>
      </c>
      <c r="H181" s="207">
        <v>15</v>
      </c>
      <c r="I181" s="208"/>
      <c r="J181" s="209">
        <f>ROUND(I181*H181,2)</f>
        <v>0</v>
      </c>
      <c r="K181" s="205" t="s">
        <v>141</v>
      </c>
      <c r="L181" s="47"/>
      <c r="M181" s="210" t="s">
        <v>19</v>
      </c>
      <c r="N181" s="211" t="s">
        <v>43</v>
      </c>
      <c r="O181" s="87"/>
      <c r="P181" s="212">
        <f>O181*H181</f>
        <v>0</v>
      </c>
      <c r="Q181" s="212">
        <v>5.0000000000000002E-05</v>
      </c>
      <c r="R181" s="212">
        <f>Q181*H181</f>
        <v>0.00075000000000000002</v>
      </c>
      <c r="S181" s="212">
        <v>0.0050000000000000001</v>
      </c>
      <c r="T181" s="213">
        <f>S181*H181</f>
        <v>0.074999999999999997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4" t="s">
        <v>142</v>
      </c>
      <c r="AT181" s="214" t="s">
        <v>137</v>
      </c>
      <c r="AU181" s="214" t="s">
        <v>143</v>
      </c>
      <c r="AY181" s="20" t="s">
        <v>134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20" t="s">
        <v>143</v>
      </c>
      <c r="BK181" s="215">
        <f>ROUND(I181*H181,2)</f>
        <v>0</v>
      </c>
      <c r="BL181" s="20" t="s">
        <v>142</v>
      </c>
      <c r="BM181" s="214" t="s">
        <v>294</v>
      </c>
    </row>
    <row r="182" s="2" customFormat="1">
      <c r="A182" s="41"/>
      <c r="B182" s="42"/>
      <c r="C182" s="43"/>
      <c r="D182" s="216" t="s">
        <v>145</v>
      </c>
      <c r="E182" s="43"/>
      <c r="F182" s="217" t="s">
        <v>295</v>
      </c>
      <c r="G182" s="43"/>
      <c r="H182" s="43"/>
      <c r="I182" s="218"/>
      <c r="J182" s="43"/>
      <c r="K182" s="43"/>
      <c r="L182" s="47"/>
      <c r="M182" s="219"/>
      <c r="N182" s="220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145</v>
      </c>
      <c r="AU182" s="20" t="s">
        <v>143</v>
      </c>
    </row>
    <row r="183" s="2" customFormat="1" ht="16.5" customHeight="1">
      <c r="A183" s="41"/>
      <c r="B183" s="42"/>
      <c r="C183" s="203" t="s">
        <v>296</v>
      </c>
      <c r="D183" s="203" t="s">
        <v>137</v>
      </c>
      <c r="E183" s="204" t="s">
        <v>297</v>
      </c>
      <c r="F183" s="205" t="s">
        <v>298</v>
      </c>
      <c r="G183" s="206" t="s">
        <v>140</v>
      </c>
      <c r="H183" s="207">
        <v>30</v>
      </c>
      <c r="I183" s="208"/>
      <c r="J183" s="209">
        <f>ROUND(I183*H183,2)</f>
        <v>0</v>
      </c>
      <c r="K183" s="205" t="s">
        <v>141</v>
      </c>
      <c r="L183" s="47"/>
      <c r="M183" s="210" t="s">
        <v>19</v>
      </c>
      <c r="N183" s="211" t="s">
        <v>43</v>
      </c>
      <c r="O183" s="87"/>
      <c r="P183" s="212">
        <f>O183*H183</f>
        <v>0</v>
      </c>
      <c r="Q183" s="212">
        <v>0</v>
      </c>
      <c r="R183" s="212">
        <f>Q183*H183</f>
        <v>0</v>
      </c>
      <c r="S183" s="212">
        <v>0.060999999999999999</v>
      </c>
      <c r="T183" s="213">
        <f>S183*H183</f>
        <v>1.8300000000000001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4" t="s">
        <v>142</v>
      </c>
      <c r="AT183" s="214" t="s">
        <v>137</v>
      </c>
      <c r="AU183" s="214" t="s">
        <v>143</v>
      </c>
      <c r="AY183" s="20" t="s">
        <v>134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20" t="s">
        <v>143</v>
      </c>
      <c r="BK183" s="215">
        <f>ROUND(I183*H183,2)</f>
        <v>0</v>
      </c>
      <c r="BL183" s="20" t="s">
        <v>142</v>
      </c>
      <c r="BM183" s="214" t="s">
        <v>299</v>
      </c>
    </row>
    <row r="184" s="2" customFormat="1">
      <c r="A184" s="41"/>
      <c r="B184" s="42"/>
      <c r="C184" s="43"/>
      <c r="D184" s="216" t="s">
        <v>145</v>
      </c>
      <c r="E184" s="43"/>
      <c r="F184" s="217" t="s">
        <v>300</v>
      </c>
      <c r="G184" s="43"/>
      <c r="H184" s="43"/>
      <c r="I184" s="218"/>
      <c r="J184" s="43"/>
      <c r="K184" s="43"/>
      <c r="L184" s="47"/>
      <c r="M184" s="219"/>
      <c r="N184" s="220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145</v>
      </c>
      <c r="AU184" s="20" t="s">
        <v>143</v>
      </c>
    </row>
    <row r="185" s="13" customFormat="1">
      <c r="A185" s="13"/>
      <c r="B185" s="221"/>
      <c r="C185" s="222"/>
      <c r="D185" s="223" t="s">
        <v>160</v>
      </c>
      <c r="E185" s="224" t="s">
        <v>19</v>
      </c>
      <c r="F185" s="225" t="s">
        <v>301</v>
      </c>
      <c r="G185" s="222"/>
      <c r="H185" s="226">
        <v>30</v>
      </c>
      <c r="I185" s="227"/>
      <c r="J185" s="222"/>
      <c r="K185" s="222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160</v>
      </c>
      <c r="AU185" s="232" t="s">
        <v>143</v>
      </c>
      <c r="AV185" s="13" t="s">
        <v>143</v>
      </c>
      <c r="AW185" s="13" t="s">
        <v>32</v>
      </c>
      <c r="AX185" s="13" t="s">
        <v>71</v>
      </c>
      <c r="AY185" s="232" t="s">
        <v>134</v>
      </c>
    </row>
    <row r="186" s="15" customFormat="1">
      <c r="A186" s="15"/>
      <c r="B186" s="244"/>
      <c r="C186" s="245"/>
      <c r="D186" s="223" t="s">
        <v>160</v>
      </c>
      <c r="E186" s="246" t="s">
        <v>19</v>
      </c>
      <c r="F186" s="247" t="s">
        <v>208</v>
      </c>
      <c r="G186" s="245"/>
      <c r="H186" s="248">
        <v>30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4" t="s">
        <v>160</v>
      </c>
      <c r="AU186" s="254" t="s">
        <v>143</v>
      </c>
      <c r="AV186" s="15" t="s">
        <v>142</v>
      </c>
      <c r="AW186" s="15" t="s">
        <v>32</v>
      </c>
      <c r="AX186" s="15" t="s">
        <v>79</v>
      </c>
      <c r="AY186" s="254" t="s">
        <v>134</v>
      </c>
    </row>
    <row r="187" s="2" customFormat="1" ht="16.5" customHeight="1">
      <c r="A187" s="41"/>
      <c r="B187" s="42"/>
      <c r="C187" s="203" t="s">
        <v>302</v>
      </c>
      <c r="D187" s="203" t="s">
        <v>137</v>
      </c>
      <c r="E187" s="204" t="s">
        <v>303</v>
      </c>
      <c r="F187" s="205" t="s">
        <v>304</v>
      </c>
      <c r="G187" s="206" t="s">
        <v>140</v>
      </c>
      <c r="H187" s="207">
        <v>30</v>
      </c>
      <c r="I187" s="208"/>
      <c r="J187" s="209">
        <f>ROUND(I187*H187,2)</f>
        <v>0</v>
      </c>
      <c r="K187" s="205" t="s">
        <v>141</v>
      </c>
      <c r="L187" s="47"/>
      <c r="M187" s="210" t="s">
        <v>19</v>
      </c>
      <c r="N187" s="211" t="s">
        <v>43</v>
      </c>
      <c r="O187" s="87"/>
      <c r="P187" s="212">
        <f>O187*H187</f>
        <v>0</v>
      </c>
      <c r="Q187" s="212">
        <v>0</v>
      </c>
      <c r="R187" s="212">
        <f>Q187*H187</f>
        <v>0</v>
      </c>
      <c r="S187" s="212">
        <v>0.014</v>
      </c>
      <c r="T187" s="213">
        <f>S187*H187</f>
        <v>0.41999999999999998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4" t="s">
        <v>142</v>
      </c>
      <c r="AT187" s="214" t="s">
        <v>137</v>
      </c>
      <c r="AU187" s="214" t="s">
        <v>143</v>
      </c>
      <c r="AY187" s="20" t="s">
        <v>134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20" t="s">
        <v>143</v>
      </c>
      <c r="BK187" s="215">
        <f>ROUND(I187*H187,2)</f>
        <v>0</v>
      </c>
      <c r="BL187" s="20" t="s">
        <v>142</v>
      </c>
      <c r="BM187" s="214" t="s">
        <v>305</v>
      </c>
    </row>
    <row r="188" s="2" customFormat="1">
      <c r="A188" s="41"/>
      <c r="B188" s="42"/>
      <c r="C188" s="43"/>
      <c r="D188" s="216" t="s">
        <v>145</v>
      </c>
      <c r="E188" s="43"/>
      <c r="F188" s="217" t="s">
        <v>306</v>
      </c>
      <c r="G188" s="43"/>
      <c r="H188" s="43"/>
      <c r="I188" s="218"/>
      <c r="J188" s="43"/>
      <c r="K188" s="43"/>
      <c r="L188" s="47"/>
      <c r="M188" s="219"/>
      <c r="N188" s="220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145</v>
      </c>
      <c r="AU188" s="20" t="s">
        <v>143</v>
      </c>
    </row>
    <row r="189" s="2" customFormat="1" ht="21.75" customHeight="1">
      <c r="A189" s="41"/>
      <c r="B189" s="42"/>
      <c r="C189" s="203" t="s">
        <v>307</v>
      </c>
      <c r="D189" s="203" t="s">
        <v>137</v>
      </c>
      <c r="E189" s="204" t="s">
        <v>308</v>
      </c>
      <c r="F189" s="205" t="s">
        <v>309</v>
      </c>
      <c r="G189" s="206" t="s">
        <v>140</v>
      </c>
      <c r="H189" s="207">
        <v>222.69999999999999</v>
      </c>
      <c r="I189" s="208"/>
      <c r="J189" s="209">
        <f>ROUND(I189*H189,2)</f>
        <v>0</v>
      </c>
      <c r="K189" s="205" t="s">
        <v>141</v>
      </c>
      <c r="L189" s="47"/>
      <c r="M189" s="210" t="s">
        <v>19</v>
      </c>
      <c r="N189" s="211" t="s">
        <v>43</v>
      </c>
      <c r="O189" s="87"/>
      <c r="P189" s="212">
        <f>O189*H189</f>
        <v>0</v>
      </c>
      <c r="Q189" s="212">
        <v>0</v>
      </c>
      <c r="R189" s="212">
        <f>Q189*H189</f>
        <v>0</v>
      </c>
      <c r="S189" s="212">
        <v>0.0025999999999999999</v>
      </c>
      <c r="T189" s="213">
        <f>S189*H189</f>
        <v>0.57901999999999998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4" t="s">
        <v>142</v>
      </c>
      <c r="AT189" s="214" t="s">
        <v>137</v>
      </c>
      <c r="AU189" s="214" t="s">
        <v>143</v>
      </c>
      <c r="AY189" s="20" t="s">
        <v>134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20" t="s">
        <v>143</v>
      </c>
      <c r="BK189" s="215">
        <f>ROUND(I189*H189,2)</f>
        <v>0</v>
      </c>
      <c r="BL189" s="20" t="s">
        <v>142</v>
      </c>
      <c r="BM189" s="214" t="s">
        <v>310</v>
      </c>
    </row>
    <row r="190" s="2" customFormat="1">
      <c r="A190" s="41"/>
      <c r="B190" s="42"/>
      <c r="C190" s="43"/>
      <c r="D190" s="216" t="s">
        <v>145</v>
      </c>
      <c r="E190" s="43"/>
      <c r="F190" s="217" t="s">
        <v>311</v>
      </c>
      <c r="G190" s="43"/>
      <c r="H190" s="43"/>
      <c r="I190" s="218"/>
      <c r="J190" s="43"/>
      <c r="K190" s="43"/>
      <c r="L190" s="47"/>
      <c r="M190" s="219"/>
      <c r="N190" s="220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145</v>
      </c>
      <c r="AU190" s="20" t="s">
        <v>143</v>
      </c>
    </row>
    <row r="191" s="12" customFormat="1" ht="22.8" customHeight="1">
      <c r="A191" s="12"/>
      <c r="B191" s="187"/>
      <c r="C191" s="188"/>
      <c r="D191" s="189" t="s">
        <v>70</v>
      </c>
      <c r="E191" s="201" t="s">
        <v>312</v>
      </c>
      <c r="F191" s="201" t="s">
        <v>313</v>
      </c>
      <c r="G191" s="188"/>
      <c r="H191" s="188"/>
      <c r="I191" s="191"/>
      <c r="J191" s="202">
        <f>BK191</f>
        <v>0</v>
      </c>
      <c r="K191" s="188"/>
      <c r="L191" s="193"/>
      <c r="M191" s="194"/>
      <c r="N191" s="195"/>
      <c r="O191" s="195"/>
      <c r="P191" s="196">
        <f>SUM(P192:P206)</f>
        <v>0</v>
      </c>
      <c r="Q191" s="195"/>
      <c r="R191" s="196">
        <f>SUM(R192:R206)</f>
        <v>0</v>
      </c>
      <c r="S191" s="195"/>
      <c r="T191" s="197">
        <f>SUM(T192:T206)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8" t="s">
        <v>79</v>
      </c>
      <c r="AT191" s="199" t="s">
        <v>70</v>
      </c>
      <c r="AU191" s="199" t="s">
        <v>79</v>
      </c>
      <c r="AY191" s="198" t="s">
        <v>134</v>
      </c>
      <c r="BK191" s="200">
        <f>SUM(BK192:BK206)</f>
        <v>0</v>
      </c>
    </row>
    <row r="192" s="2" customFormat="1" ht="24.15" customHeight="1">
      <c r="A192" s="41"/>
      <c r="B192" s="42"/>
      <c r="C192" s="203" t="s">
        <v>314</v>
      </c>
      <c r="D192" s="203" t="s">
        <v>137</v>
      </c>
      <c r="E192" s="204" t="s">
        <v>315</v>
      </c>
      <c r="F192" s="205" t="s">
        <v>316</v>
      </c>
      <c r="G192" s="206" t="s">
        <v>317</v>
      </c>
      <c r="H192" s="207">
        <v>8.4640000000000004</v>
      </c>
      <c r="I192" s="208"/>
      <c r="J192" s="209">
        <f>ROUND(I192*H192,2)</f>
        <v>0</v>
      </c>
      <c r="K192" s="205" t="s">
        <v>141</v>
      </c>
      <c r="L192" s="47"/>
      <c r="M192" s="210" t="s">
        <v>19</v>
      </c>
      <c r="N192" s="211" t="s">
        <v>43</v>
      </c>
      <c r="O192" s="87"/>
      <c r="P192" s="212">
        <f>O192*H192</f>
        <v>0</v>
      </c>
      <c r="Q192" s="212">
        <v>0</v>
      </c>
      <c r="R192" s="212">
        <f>Q192*H192</f>
        <v>0</v>
      </c>
      <c r="S192" s="212">
        <v>0</v>
      </c>
      <c r="T192" s="213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4" t="s">
        <v>142</v>
      </c>
      <c r="AT192" s="214" t="s">
        <v>137</v>
      </c>
      <c r="AU192" s="214" t="s">
        <v>143</v>
      </c>
      <c r="AY192" s="20" t="s">
        <v>134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20" t="s">
        <v>143</v>
      </c>
      <c r="BK192" s="215">
        <f>ROUND(I192*H192,2)</f>
        <v>0</v>
      </c>
      <c r="BL192" s="20" t="s">
        <v>142</v>
      </c>
      <c r="BM192" s="214" t="s">
        <v>318</v>
      </c>
    </row>
    <row r="193" s="2" customFormat="1">
      <c r="A193" s="41"/>
      <c r="B193" s="42"/>
      <c r="C193" s="43"/>
      <c r="D193" s="216" t="s">
        <v>145</v>
      </c>
      <c r="E193" s="43"/>
      <c r="F193" s="217" t="s">
        <v>319</v>
      </c>
      <c r="G193" s="43"/>
      <c r="H193" s="43"/>
      <c r="I193" s="218"/>
      <c r="J193" s="43"/>
      <c r="K193" s="43"/>
      <c r="L193" s="47"/>
      <c r="M193" s="219"/>
      <c r="N193" s="220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145</v>
      </c>
      <c r="AU193" s="20" t="s">
        <v>143</v>
      </c>
    </row>
    <row r="194" s="2" customFormat="1" ht="24.15" customHeight="1">
      <c r="A194" s="41"/>
      <c r="B194" s="42"/>
      <c r="C194" s="203" t="s">
        <v>320</v>
      </c>
      <c r="D194" s="203" t="s">
        <v>137</v>
      </c>
      <c r="E194" s="204" t="s">
        <v>321</v>
      </c>
      <c r="F194" s="205" t="s">
        <v>322</v>
      </c>
      <c r="G194" s="206" t="s">
        <v>317</v>
      </c>
      <c r="H194" s="207">
        <v>169.28</v>
      </c>
      <c r="I194" s="208"/>
      <c r="J194" s="209">
        <f>ROUND(I194*H194,2)</f>
        <v>0</v>
      </c>
      <c r="K194" s="205" t="s">
        <v>141</v>
      </c>
      <c r="L194" s="47"/>
      <c r="M194" s="210" t="s">
        <v>19</v>
      </c>
      <c r="N194" s="211" t="s">
        <v>43</v>
      </c>
      <c r="O194" s="87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4" t="s">
        <v>142</v>
      </c>
      <c r="AT194" s="214" t="s">
        <v>137</v>
      </c>
      <c r="AU194" s="214" t="s">
        <v>143</v>
      </c>
      <c r="AY194" s="20" t="s">
        <v>134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20" t="s">
        <v>143</v>
      </c>
      <c r="BK194" s="215">
        <f>ROUND(I194*H194,2)</f>
        <v>0</v>
      </c>
      <c r="BL194" s="20" t="s">
        <v>142</v>
      </c>
      <c r="BM194" s="214" t="s">
        <v>323</v>
      </c>
    </row>
    <row r="195" s="2" customFormat="1">
      <c r="A195" s="41"/>
      <c r="B195" s="42"/>
      <c r="C195" s="43"/>
      <c r="D195" s="216" t="s">
        <v>145</v>
      </c>
      <c r="E195" s="43"/>
      <c r="F195" s="217" t="s">
        <v>324</v>
      </c>
      <c r="G195" s="43"/>
      <c r="H195" s="43"/>
      <c r="I195" s="218"/>
      <c r="J195" s="43"/>
      <c r="K195" s="43"/>
      <c r="L195" s="47"/>
      <c r="M195" s="219"/>
      <c r="N195" s="220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145</v>
      </c>
      <c r="AU195" s="20" t="s">
        <v>143</v>
      </c>
    </row>
    <row r="196" s="13" customFormat="1">
      <c r="A196" s="13"/>
      <c r="B196" s="221"/>
      <c r="C196" s="222"/>
      <c r="D196" s="223" t="s">
        <v>160</v>
      </c>
      <c r="E196" s="224" t="s">
        <v>19</v>
      </c>
      <c r="F196" s="225" t="s">
        <v>325</v>
      </c>
      <c r="G196" s="222"/>
      <c r="H196" s="226">
        <v>169.28</v>
      </c>
      <c r="I196" s="227"/>
      <c r="J196" s="222"/>
      <c r="K196" s="222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160</v>
      </c>
      <c r="AU196" s="232" t="s">
        <v>143</v>
      </c>
      <c r="AV196" s="13" t="s">
        <v>143</v>
      </c>
      <c r="AW196" s="13" t="s">
        <v>32</v>
      </c>
      <c r="AX196" s="13" t="s">
        <v>79</v>
      </c>
      <c r="AY196" s="232" t="s">
        <v>134</v>
      </c>
    </row>
    <row r="197" s="2" customFormat="1" ht="16.5" customHeight="1">
      <c r="A197" s="41"/>
      <c r="B197" s="42"/>
      <c r="C197" s="203" t="s">
        <v>326</v>
      </c>
      <c r="D197" s="203" t="s">
        <v>137</v>
      </c>
      <c r="E197" s="204" t="s">
        <v>327</v>
      </c>
      <c r="F197" s="205" t="s">
        <v>328</v>
      </c>
      <c r="G197" s="206" t="s">
        <v>317</v>
      </c>
      <c r="H197" s="207">
        <v>8.4640000000000004</v>
      </c>
      <c r="I197" s="208"/>
      <c r="J197" s="209">
        <f>ROUND(I197*H197,2)</f>
        <v>0</v>
      </c>
      <c r="K197" s="205" t="s">
        <v>141</v>
      </c>
      <c r="L197" s="47"/>
      <c r="M197" s="210" t="s">
        <v>19</v>
      </c>
      <c r="N197" s="211" t="s">
        <v>43</v>
      </c>
      <c r="O197" s="87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4" t="s">
        <v>142</v>
      </c>
      <c r="AT197" s="214" t="s">
        <v>137</v>
      </c>
      <c r="AU197" s="214" t="s">
        <v>143</v>
      </c>
      <c r="AY197" s="20" t="s">
        <v>134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20" t="s">
        <v>143</v>
      </c>
      <c r="BK197" s="215">
        <f>ROUND(I197*H197,2)</f>
        <v>0</v>
      </c>
      <c r="BL197" s="20" t="s">
        <v>142</v>
      </c>
      <c r="BM197" s="214" t="s">
        <v>329</v>
      </c>
    </row>
    <row r="198" s="2" customFormat="1">
      <c r="A198" s="41"/>
      <c r="B198" s="42"/>
      <c r="C198" s="43"/>
      <c r="D198" s="216" t="s">
        <v>145</v>
      </c>
      <c r="E198" s="43"/>
      <c r="F198" s="217" t="s">
        <v>330</v>
      </c>
      <c r="G198" s="43"/>
      <c r="H198" s="43"/>
      <c r="I198" s="218"/>
      <c r="J198" s="43"/>
      <c r="K198" s="43"/>
      <c r="L198" s="47"/>
      <c r="M198" s="219"/>
      <c r="N198" s="220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145</v>
      </c>
      <c r="AU198" s="20" t="s">
        <v>143</v>
      </c>
    </row>
    <row r="199" s="2" customFormat="1" ht="24.15" customHeight="1">
      <c r="A199" s="41"/>
      <c r="B199" s="42"/>
      <c r="C199" s="203" t="s">
        <v>331</v>
      </c>
      <c r="D199" s="203" t="s">
        <v>137</v>
      </c>
      <c r="E199" s="204" t="s">
        <v>332</v>
      </c>
      <c r="F199" s="205" t="s">
        <v>333</v>
      </c>
      <c r="G199" s="206" t="s">
        <v>317</v>
      </c>
      <c r="H199" s="207">
        <v>8.4640000000000004</v>
      </c>
      <c r="I199" s="208"/>
      <c r="J199" s="209">
        <f>ROUND(I199*H199,2)</f>
        <v>0</v>
      </c>
      <c r="K199" s="205" t="s">
        <v>141</v>
      </c>
      <c r="L199" s="47"/>
      <c r="M199" s="210" t="s">
        <v>19</v>
      </c>
      <c r="N199" s="211" t="s">
        <v>43</v>
      </c>
      <c r="O199" s="87"/>
      <c r="P199" s="212">
        <f>O199*H199</f>
        <v>0</v>
      </c>
      <c r="Q199" s="212">
        <v>0</v>
      </c>
      <c r="R199" s="212">
        <f>Q199*H199</f>
        <v>0</v>
      </c>
      <c r="S199" s="212">
        <v>0</v>
      </c>
      <c r="T199" s="213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4" t="s">
        <v>142</v>
      </c>
      <c r="AT199" s="214" t="s">
        <v>137</v>
      </c>
      <c r="AU199" s="214" t="s">
        <v>143</v>
      </c>
      <c r="AY199" s="20" t="s">
        <v>134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20" t="s">
        <v>143</v>
      </c>
      <c r="BK199" s="215">
        <f>ROUND(I199*H199,2)</f>
        <v>0</v>
      </c>
      <c r="BL199" s="20" t="s">
        <v>142</v>
      </c>
      <c r="BM199" s="214" t="s">
        <v>334</v>
      </c>
    </row>
    <row r="200" s="2" customFormat="1">
      <c r="A200" s="41"/>
      <c r="B200" s="42"/>
      <c r="C200" s="43"/>
      <c r="D200" s="216" t="s">
        <v>145</v>
      </c>
      <c r="E200" s="43"/>
      <c r="F200" s="217" t="s">
        <v>335</v>
      </c>
      <c r="G200" s="43"/>
      <c r="H200" s="43"/>
      <c r="I200" s="218"/>
      <c r="J200" s="43"/>
      <c r="K200" s="43"/>
      <c r="L200" s="47"/>
      <c r="M200" s="219"/>
      <c r="N200" s="220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145</v>
      </c>
      <c r="AU200" s="20" t="s">
        <v>143</v>
      </c>
    </row>
    <row r="201" s="2" customFormat="1" ht="37.8" customHeight="1">
      <c r="A201" s="41"/>
      <c r="B201" s="42"/>
      <c r="C201" s="203" t="s">
        <v>336</v>
      </c>
      <c r="D201" s="203" t="s">
        <v>137</v>
      </c>
      <c r="E201" s="204" t="s">
        <v>337</v>
      </c>
      <c r="F201" s="205" t="s">
        <v>338</v>
      </c>
      <c r="G201" s="206" t="s">
        <v>317</v>
      </c>
      <c r="H201" s="207">
        <v>8.4640000000000004</v>
      </c>
      <c r="I201" s="208"/>
      <c r="J201" s="209">
        <f>ROUND(I201*H201,2)</f>
        <v>0</v>
      </c>
      <c r="K201" s="205" t="s">
        <v>141</v>
      </c>
      <c r="L201" s="47"/>
      <c r="M201" s="210" t="s">
        <v>19</v>
      </c>
      <c r="N201" s="211" t="s">
        <v>43</v>
      </c>
      <c r="O201" s="87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14" t="s">
        <v>142</v>
      </c>
      <c r="AT201" s="214" t="s">
        <v>137</v>
      </c>
      <c r="AU201" s="214" t="s">
        <v>143</v>
      </c>
      <c r="AY201" s="20" t="s">
        <v>134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20" t="s">
        <v>143</v>
      </c>
      <c r="BK201" s="215">
        <f>ROUND(I201*H201,2)</f>
        <v>0</v>
      </c>
      <c r="BL201" s="20" t="s">
        <v>142</v>
      </c>
      <c r="BM201" s="214" t="s">
        <v>339</v>
      </c>
    </row>
    <row r="202" s="2" customFormat="1">
      <c r="A202" s="41"/>
      <c r="B202" s="42"/>
      <c r="C202" s="43"/>
      <c r="D202" s="216" t="s">
        <v>145</v>
      </c>
      <c r="E202" s="43"/>
      <c r="F202" s="217" t="s">
        <v>340</v>
      </c>
      <c r="G202" s="43"/>
      <c r="H202" s="43"/>
      <c r="I202" s="218"/>
      <c r="J202" s="43"/>
      <c r="K202" s="43"/>
      <c r="L202" s="47"/>
      <c r="M202" s="219"/>
      <c r="N202" s="220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145</v>
      </c>
      <c r="AU202" s="20" t="s">
        <v>143</v>
      </c>
    </row>
    <row r="203" s="2" customFormat="1" ht="24.15" customHeight="1">
      <c r="A203" s="41"/>
      <c r="B203" s="42"/>
      <c r="C203" s="203" t="s">
        <v>341</v>
      </c>
      <c r="D203" s="203" t="s">
        <v>137</v>
      </c>
      <c r="E203" s="204" t="s">
        <v>342</v>
      </c>
      <c r="F203" s="205" t="s">
        <v>343</v>
      </c>
      <c r="G203" s="206" t="s">
        <v>317</v>
      </c>
      <c r="H203" s="207">
        <v>6.8330000000000002</v>
      </c>
      <c r="I203" s="208"/>
      <c r="J203" s="209">
        <f>ROUND(I203*H203,2)</f>
        <v>0</v>
      </c>
      <c r="K203" s="205" t="s">
        <v>141</v>
      </c>
      <c r="L203" s="47"/>
      <c r="M203" s="210" t="s">
        <v>19</v>
      </c>
      <c r="N203" s="211" t="s">
        <v>43</v>
      </c>
      <c r="O203" s="87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4" t="s">
        <v>142</v>
      </c>
      <c r="AT203" s="214" t="s">
        <v>137</v>
      </c>
      <c r="AU203" s="214" t="s">
        <v>143</v>
      </c>
      <c r="AY203" s="20" t="s">
        <v>134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20" t="s">
        <v>143</v>
      </c>
      <c r="BK203" s="215">
        <f>ROUND(I203*H203,2)</f>
        <v>0</v>
      </c>
      <c r="BL203" s="20" t="s">
        <v>142</v>
      </c>
      <c r="BM203" s="214" t="s">
        <v>344</v>
      </c>
    </row>
    <row r="204" s="2" customFormat="1">
      <c r="A204" s="41"/>
      <c r="B204" s="42"/>
      <c r="C204" s="43"/>
      <c r="D204" s="216" t="s">
        <v>145</v>
      </c>
      <c r="E204" s="43"/>
      <c r="F204" s="217" t="s">
        <v>345</v>
      </c>
      <c r="G204" s="43"/>
      <c r="H204" s="43"/>
      <c r="I204" s="218"/>
      <c r="J204" s="43"/>
      <c r="K204" s="43"/>
      <c r="L204" s="47"/>
      <c r="M204" s="219"/>
      <c r="N204" s="220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145</v>
      </c>
      <c r="AU204" s="20" t="s">
        <v>143</v>
      </c>
    </row>
    <row r="205" s="2" customFormat="1" ht="24.15" customHeight="1">
      <c r="A205" s="41"/>
      <c r="B205" s="42"/>
      <c r="C205" s="203" t="s">
        <v>346</v>
      </c>
      <c r="D205" s="203" t="s">
        <v>137</v>
      </c>
      <c r="E205" s="204" t="s">
        <v>347</v>
      </c>
      <c r="F205" s="205" t="s">
        <v>348</v>
      </c>
      <c r="G205" s="206" t="s">
        <v>317</v>
      </c>
      <c r="H205" s="207">
        <v>1.631</v>
      </c>
      <c r="I205" s="208"/>
      <c r="J205" s="209">
        <f>ROUND(I205*H205,2)</f>
        <v>0</v>
      </c>
      <c r="K205" s="205" t="s">
        <v>141</v>
      </c>
      <c r="L205" s="47"/>
      <c r="M205" s="210" t="s">
        <v>19</v>
      </c>
      <c r="N205" s="211" t="s">
        <v>43</v>
      </c>
      <c r="O205" s="87"/>
      <c r="P205" s="212">
        <f>O205*H205</f>
        <v>0</v>
      </c>
      <c r="Q205" s="212">
        <v>0</v>
      </c>
      <c r="R205" s="212">
        <f>Q205*H205</f>
        <v>0</v>
      </c>
      <c r="S205" s="212">
        <v>0</v>
      </c>
      <c r="T205" s="213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4" t="s">
        <v>142</v>
      </c>
      <c r="AT205" s="214" t="s">
        <v>137</v>
      </c>
      <c r="AU205" s="214" t="s">
        <v>143</v>
      </c>
      <c r="AY205" s="20" t="s">
        <v>134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20" t="s">
        <v>143</v>
      </c>
      <c r="BK205" s="215">
        <f>ROUND(I205*H205,2)</f>
        <v>0</v>
      </c>
      <c r="BL205" s="20" t="s">
        <v>142</v>
      </c>
      <c r="BM205" s="214" t="s">
        <v>349</v>
      </c>
    </row>
    <row r="206" s="2" customFormat="1">
      <c r="A206" s="41"/>
      <c r="B206" s="42"/>
      <c r="C206" s="43"/>
      <c r="D206" s="216" t="s">
        <v>145</v>
      </c>
      <c r="E206" s="43"/>
      <c r="F206" s="217" t="s">
        <v>350</v>
      </c>
      <c r="G206" s="43"/>
      <c r="H206" s="43"/>
      <c r="I206" s="218"/>
      <c r="J206" s="43"/>
      <c r="K206" s="43"/>
      <c r="L206" s="47"/>
      <c r="M206" s="219"/>
      <c r="N206" s="220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145</v>
      </c>
      <c r="AU206" s="20" t="s">
        <v>143</v>
      </c>
    </row>
    <row r="207" s="12" customFormat="1" ht="22.8" customHeight="1">
      <c r="A207" s="12"/>
      <c r="B207" s="187"/>
      <c r="C207" s="188"/>
      <c r="D207" s="189" t="s">
        <v>70</v>
      </c>
      <c r="E207" s="201" t="s">
        <v>351</v>
      </c>
      <c r="F207" s="201" t="s">
        <v>352</v>
      </c>
      <c r="G207" s="188"/>
      <c r="H207" s="188"/>
      <c r="I207" s="191"/>
      <c r="J207" s="202">
        <f>BK207</f>
        <v>0</v>
      </c>
      <c r="K207" s="188"/>
      <c r="L207" s="193"/>
      <c r="M207" s="194"/>
      <c r="N207" s="195"/>
      <c r="O207" s="195"/>
      <c r="P207" s="196">
        <f>SUM(P208:P209)</f>
        <v>0</v>
      </c>
      <c r="Q207" s="195"/>
      <c r="R207" s="196">
        <f>SUM(R208:R209)</f>
        <v>0</v>
      </c>
      <c r="S207" s="195"/>
      <c r="T207" s="197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98" t="s">
        <v>79</v>
      </c>
      <c r="AT207" s="199" t="s">
        <v>70</v>
      </c>
      <c r="AU207" s="199" t="s">
        <v>79</v>
      </c>
      <c r="AY207" s="198" t="s">
        <v>134</v>
      </c>
      <c r="BK207" s="200">
        <f>SUM(BK208:BK209)</f>
        <v>0</v>
      </c>
    </row>
    <row r="208" s="2" customFormat="1" ht="33" customHeight="1">
      <c r="A208" s="41"/>
      <c r="B208" s="42"/>
      <c r="C208" s="203" t="s">
        <v>353</v>
      </c>
      <c r="D208" s="203" t="s">
        <v>137</v>
      </c>
      <c r="E208" s="204" t="s">
        <v>354</v>
      </c>
      <c r="F208" s="205" t="s">
        <v>355</v>
      </c>
      <c r="G208" s="206" t="s">
        <v>317</v>
      </c>
      <c r="H208" s="207">
        <v>3.8029999999999999</v>
      </c>
      <c r="I208" s="208"/>
      <c r="J208" s="209">
        <f>ROUND(I208*H208,2)</f>
        <v>0</v>
      </c>
      <c r="K208" s="205" t="s">
        <v>141</v>
      </c>
      <c r="L208" s="47"/>
      <c r="M208" s="210" t="s">
        <v>19</v>
      </c>
      <c r="N208" s="211" t="s">
        <v>43</v>
      </c>
      <c r="O208" s="87"/>
      <c r="P208" s="212">
        <f>O208*H208</f>
        <v>0</v>
      </c>
      <c r="Q208" s="212">
        <v>0</v>
      </c>
      <c r="R208" s="212">
        <f>Q208*H208</f>
        <v>0</v>
      </c>
      <c r="S208" s="212">
        <v>0</v>
      </c>
      <c r="T208" s="213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4" t="s">
        <v>142</v>
      </c>
      <c r="AT208" s="214" t="s">
        <v>137</v>
      </c>
      <c r="AU208" s="214" t="s">
        <v>143</v>
      </c>
      <c r="AY208" s="20" t="s">
        <v>134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20" t="s">
        <v>143</v>
      </c>
      <c r="BK208" s="215">
        <f>ROUND(I208*H208,2)</f>
        <v>0</v>
      </c>
      <c r="BL208" s="20" t="s">
        <v>142</v>
      </c>
      <c r="BM208" s="214" t="s">
        <v>356</v>
      </c>
    </row>
    <row r="209" s="2" customFormat="1">
      <c r="A209" s="41"/>
      <c r="B209" s="42"/>
      <c r="C209" s="43"/>
      <c r="D209" s="216" t="s">
        <v>145</v>
      </c>
      <c r="E209" s="43"/>
      <c r="F209" s="217" t="s">
        <v>357</v>
      </c>
      <c r="G209" s="43"/>
      <c r="H209" s="43"/>
      <c r="I209" s="218"/>
      <c r="J209" s="43"/>
      <c r="K209" s="43"/>
      <c r="L209" s="47"/>
      <c r="M209" s="219"/>
      <c r="N209" s="220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145</v>
      </c>
      <c r="AU209" s="20" t="s">
        <v>143</v>
      </c>
    </row>
    <row r="210" s="12" customFormat="1" ht="25.92" customHeight="1">
      <c r="A210" s="12"/>
      <c r="B210" s="187"/>
      <c r="C210" s="188"/>
      <c r="D210" s="189" t="s">
        <v>70</v>
      </c>
      <c r="E210" s="190" t="s">
        <v>358</v>
      </c>
      <c r="F210" s="190" t="s">
        <v>359</v>
      </c>
      <c r="G210" s="188"/>
      <c r="H210" s="188"/>
      <c r="I210" s="191"/>
      <c r="J210" s="192">
        <f>BK210</f>
        <v>0</v>
      </c>
      <c r="K210" s="188"/>
      <c r="L210" s="193"/>
      <c r="M210" s="194"/>
      <c r="N210" s="195"/>
      <c r="O210" s="195"/>
      <c r="P210" s="196">
        <f>P211+P223+P239+P266+P311+P315+P331+P338+P355+P401+P417+P423+P480+P485+P510+P531+P554+P585+P637</f>
        <v>0</v>
      </c>
      <c r="Q210" s="195"/>
      <c r="R210" s="196">
        <f>R211+R223+R239+R266+R311+R315+R331+R338+R355+R401+R417+R423+R480+R485+R510+R531+R554+R585+R637</f>
        <v>1.6419408800000002</v>
      </c>
      <c r="S210" s="195"/>
      <c r="T210" s="197">
        <f>T211+T223+T239+T266+T311+T315+T331+T338+T355+T401+T417+T423+T480+T485+T510+T531+T554+T585+T637</f>
        <v>3.9969039999999998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8" t="s">
        <v>143</v>
      </c>
      <c r="AT210" s="199" t="s">
        <v>70</v>
      </c>
      <c r="AU210" s="199" t="s">
        <v>71</v>
      </c>
      <c r="AY210" s="198" t="s">
        <v>134</v>
      </c>
      <c r="BK210" s="200">
        <f>BK211+BK223+BK239+BK266+BK311+BK315+BK331+BK338+BK355+BK401+BK417+BK423+BK480+BK485+BK510+BK531+BK554+BK585+BK637</f>
        <v>0</v>
      </c>
    </row>
    <row r="211" s="12" customFormat="1" ht="22.8" customHeight="1">
      <c r="A211" s="12"/>
      <c r="B211" s="187"/>
      <c r="C211" s="188"/>
      <c r="D211" s="189" t="s">
        <v>70</v>
      </c>
      <c r="E211" s="201" t="s">
        <v>360</v>
      </c>
      <c r="F211" s="201" t="s">
        <v>361</v>
      </c>
      <c r="G211" s="188"/>
      <c r="H211" s="188"/>
      <c r="I211" s="191"/>
      <c r="J211" s="202">
        <f>BK211</f>
        <v>0</v>
      </c>
      <c r="K211" s="188"/>
      <c r="L211" s="193"/>
      <c r="M211" s="194"/>
      <c r="N211" s="195"/>
      <c r="O211" s="195"/>
      <c r="P211" s="196">
        <f>SUM(P212:P222)</f>
        <v>0</v>
      </c>
      <c r="Q211" s="195"/>
      <c r="R211" s="196">
        <f>SUM(R212:R222)</f>
        <v>0.048981479999999994</v>
      </c>
      <c r="S211" s="195"/>
      <c r="T211" s="197">
        <f>SUM(T212:T222)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98" t="s">
        <v>143</v>
      </c>
      <c r="AT211" s="199" t="s">
        <v>70</v>
      </c>
      <c r="AU211" s="199" t="s">
        <v>79</v>
      </c>
      <c r="AY211" s="198" t="s">
        <v>134</v>
      </c>
      <c r="BK211" s="200">
        <f>SUM(BK212:BK222)</f>
        <v>0</v>
      </c>
    </row>
    <row r="212" s="2" customFormat="1" ht="24.15" customHeight="1">
      <c r="A212" s="41"/>
      <c r="B212" s="42"/>
      <c r="C212" s="203" t="s">
        <v>362</v>
      </c>
      <c r="D212" s="203" t="s">
        <v>137</v>
      </c>
      <c r="E212" s="204" t="s">
        <v>363</v>
      </c>
      <c r="F212" s="205" t="s">
        <v>364</v>
      </c>
      <c r="G212" s="206" t="s">
        <v>140</v>
      </c>
      <c r="H212" s="207">
        <v>4.7000000000000002</v>
      </c>
      <c r="I212" s="208"/>
      <c r="J212" s="209">
        <f>ROUND(I212*H212,2)</f>
        <v>0</v>
      </c>
      <c r="K212" s="205" t="s">
        <v>141</v>
      </c>
      <c r="L212" s="47"/>
      <c r="M212" s="210" t="s">
        <v>19</v>
      </c>
      <c r="N212" s="211" t="s">
        <v>43</v>
      </c>
      <c r="O212" s="87"/>
      <c r="P212" s="212">
        <f>O212*H212</f>
        <v>0</v>
      </c>
      <c r="Q212" s="212">
        <v>0.0035000000000000001</v>
      </c>
      <c r="R212" s="212">
        <f>Q212*H212</f>
        <v>0.016449999999999999</v>
      </c>
      <c r="S212" s="212">
        <v>0</v>
      </c>
      <c r="T212" s="213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4" t="s">
        <v>224</v>
      </c>
      <c r="AT212" s="214" t="s">
        <v>137</v>
      </c>
      <c r="AU212" s="214" t="s">
        <v>143</v>
      </c>
      <c r="AY212" s="20" t="s">
        <v>134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20" t="s">
        <v>143</v>
      </c>
      <c r="BK212" s="215">
        <f>ROUND(I212*H212,2)</f>
        <v>0</v>
      </c>
      <c r="BL212" s="20" t="s">
        <v>224</v>
      </c>
      <c r="BM212" s="214" t="s">
        <v>365</v>
      </c>
    </row>
    <row r="213" s="2" customFormat="1">
      <c r="A213" s="41"/>
      <c r="B213" s="42"/>
      <c r="C213" s="43"/>
      <c r="D213" s="216" t="s">
        <v>145</v>
      </c>
      <c r="E213" s="43"/>
      <c r="F213" s="217" t="s">
        <v>366</v>
      </c>
      <c r="G213" s="43"/>
      <c r="H213" s="43"/>
      <c r="I213" s="218"/>
      <c r="J213" s="43"/>
      <c r="K213" s="43"/>
      <c r="L213" s="47"/>
      <c r="M213" s="219"/>
      <c r="N213" s="220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145</v>
      </c>
      <c r="AU213" s="20" t="s">
        <v>143</v>
      </c>
    </row>
    <row r="214" s="2" customFormat="1" ht="24.15" customHeight="1">
      <c r="A214" s="41"/>
      <c r="B214" s="42"/>
      <c r="C214" s="203" t="s">
        <v>367</v>
      </c>
      <c r="D214" s="203" t="s">
        <v>137</v>
      </c>
      <c r="E214" s="204" t="s">
        <v>368</v>
      </c>
      <c r="F214" s="205" t="s">
        <v>369</v>
      </c>
      <c r="G214" s="206" t="s">
        <v>140</v>
      </c>
      <c r="H214" s="207">
        <v>8.8620000000000001</v>
      </c>
      <c r="I214" s="208"/>
      <c r="J214" s="209">
        <f>ROUND(I214*H214,2)</f>
        <v>0</v>
      </c>
      <c r="K214" s="205" t="s">
        <v>141</v>
      </c>
      <c r="L214" s="47"/>
      <c r="M214" s="210" t="s">
        <v>19</v>
      </c>
      <c r="N214" s="211" t="s">
        <v>43</v>
      </c>
      <c r="O214" s="87"/>
      <c r="P214" s="212">
        <f>O214*H214</f>
        <v>0</v>
      </c>
      <c r="Q214" s="212">
        <v>0.0035000000000000001</v>
      </c>
      <c r="R214" s="212">
        <f>Q214*H214</f>
        <v>0.031016999999999999</v>
      </c>
      <c r="S214" s="212">
        <v>0</v>
      </c>
      <c r="T214" s="213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4" t="s">
        <v>224</v>
      </c>
      <c r="AT214" s="214" t="s">
        <v>137</v>
      </c>
      <c r="AU214" s="214" t="s">
        <v>143</v>
      </c>
      <c r="AY214" s="20" t="s">
        <v>134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20" t="s">
        <v>143</v>
      </c>
      <c r="BK214" s="215">
        <f>ROUND(I214*H214,2)</f>
        <v>0</v>
      </c>
      <c r="BL214" s="20" t="s">
        <v>224</v>
      </c>
      <c r="BM214" s="214" t="s">
        <v>370</v>
      </c>
    </row>
    <row r="215" s="2" customFormat="1">
      <c r="A215" s="41"/>
      <c r="B215" s="42"/>
      <c r="C215" s="43"/>
      <c r="D215" s="216" t="s">
        <v>145</v>
      </c>
      <c r="E215" s="43"/>
      <c r="F215" s="217" t="s">
        <v>371</v>
      </c>
      <c r="G215" s="43"/>
      <c r="H215" s="43"/>
      <c r="I215" s="218"/>
      <c r="J215" s="43"/>
      <c r="K215" s="43"/>
      <c r="L215" s="47"/>
      <c r="M215" s="219"/>
      <c r="N215" s="220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145</v>
      </c>
      <c r="AU215" s="20" t="s">
        <v>143</v>
      </c>
    </row>
    <row r="216" s="13" customFormat="1">
      <c r="A216" s="13"/>
      <c r="B216" s="221"/>
      <c r="C216" s="222"/>
      <c r="D216" s="223" t="s">
        <v>160</v>
      </c>
      <c r="E216" s="224" t="s">
        <v>19</v>
      </c>
      <c r="F216" s="225" t="s">
        <v>372</v>
      </c>
      <c r="G216" s="222"/>
      <c r="H216" s="226">
        <v>8.8620000000000001</v>
      </c>
      <c r="I216" s="227"/>
      <c r="J216" s="222"/>
      <c r="K216" s="222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160</v>
      </c>
      <c r="AU216" s="232" t="s">
        <v>143</v>
      </c>
      <c r="AV216" s="13" t="s">
        <v>143</v>
      </c>
      <c r="AW216" s="13" t="s">
        <v>32</v>
      </c>
      <c r="AX216" s="13" t="s">
        <v>79</v>
      </c>
      <c r="AY216" s="232" t="s">
        <v>134</v>
      </c>
    </row>
    <row r="217" s="2" customFormat="1" ht="24.15" customHeight="1">
      <c r="A217" s="41"/>
      <c r="B217" s="42"/>
      <c r="C217" s="203" t="s">
        <v>373</v>
      </c>
      <c r="D217" s="203" t="s">
        <v>137</v>
      </c>
      <c r="E217" s="204" t="s">
        <v>374</v>
      </c>
      <c r="F217" s="205" t="s">
        <v>375</v>
      </c>
      <c r="G217" s="206" t="s">
        <v>149</v>
      </c>
      <c r="H217" s="207">
        <v>17.210000000000001</v>
      </c>
      <c r="I217" s="208"/>
      <c r="J217" s="209">
        <f>ROUND(I217*H217,2)</f>
        <v>0</v>
      </c>
      <c r="K217" s="205" t="s">
        <v>141</v>
      </c>
      <c r="L217" s="47"/>
      <c r="M217" s="210" t="s">
        <v>19</v>
      </c>
      <c r="N217" s="211" t="s">
        <v>43</v>
      </c>
      <c r="O217" s="87"/>
      <c r="P217" s="212">
        <f>O217*H217</f>
        <v>0</v>
      </c>
      <c r="Q217" s="212">
        <v>0</v>
      </c>
      <c r="R217" s="212">
        <f>Q217*H217</f>
        <v>0</v>
      </c>
      <c r="S217" s="212">
        <v>0</v>
      </c>
      <c r="T217" s="213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4" t="s">
        <v>224</v>
      </c>
      <c r="AT217" s="214" t="s">
        <v>137</v>
      </c>
      <c r="AU217" s="214" t="s">
        <v>143</v>
      </c>
      <c r="AY217" s="20" t="s">
        <v>134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20" t="s">
        <v>143</v>
      </c>
      <c r="BK217" s="215">
        <f>ROUND(I217*H217,2)</f>
        <v>0</v>
      </c>
      <c r="BL217" s="20" t="s">
        <v>224</v>
      </c>
      <c r="BM217" s="214" t="s">
        <v>376</v>
      </c>
    </row>
    <row r="218" s="2" customFormat="1">
      <c r="A218" s="41"/>
      <c r="B218" s="42"/>
      <c r="C218" s="43"/>
      <c r="D218" s="216" t="s">
        <v>145</v>
      </c>
      <c r="E218" s="43"/>
      <c r="F218" s="217" t="s">
        <v>377</v>
      </c>
      <c r="G218" s="43"/>
      <c r="H218" s="43"/>
      <c r="I218" s="218"/>
      <c r="J218" s="43"/>
      <c r="K218" s="43"/>
      <c r="L218" s="47"/>
      <c r="M218" s="219"/>
      <c r="N218" s="220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145</v>
      </c>
      <c r="AU218" s="20" t="s">
        <v>143</v>
      </c>
    </row>
    <row r="219" s="2" customFormat="1" ht="16.5" customHeight="1">
      <c r="A219" s="41"/>
      <c r="B219" s="42"/>
      <c r="C219" s="255" t="s">
        <v>378</v>
      </c>
      <c r="D219" s="255" t="s">
        <v>237</v>
      </c>
      <c r="E219" s="256" t="s">
        <v>379</v>
      </c>
      <c r="F219" s="257" t="s">
        <v>380</v>
      </c>
      <c r="G219" s="258" t="s">
        <v>149</v>
      </c>
      <c r="H219" s="259">
        <v>18.931000000000001</v>
      </c>
      <c r="I219" s="260"/>
      <c r="J219" s="261">
        <f>ROUND(I219*H219,2)</f>
        <v>0</v>
      </c>
      <c r="K219" s="257" t="s">
        <v>141</v>
      </c>
      <c r="L219" s="262"/>
      <c r="M219" s="263" t="s">
        <v>19</v>
      </c>
      <c r="N219" s="264" t="s">
        <v>43</v>
      </c>
      <c r="O219" s="87"/>
      <c r="P219" s="212">
        <f>O219*H219</f>
        <v>0</v>
      </c>
      <c r="Q219" s="212">
        <v>8.0000000000000007E-05</v>
      </c>
      <c r="R219" s="212">
        <f>Q219*H219</f>
        <v>0.0015144800000000001</v>
      </c>
      <c r="S219" s="212">
        <v>0</v>
      </c>
      <c r="T219" s="213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14" t="s">
        <v>307</v>
      </c>
      <c r="AT219" s="214" t="s">
        <v>237</v>
      </c>
      <c r="AU219" s="214" t="s">
        <v>143</v>
      </c>
      <c r="AY219" s="20" t="s">
        <v>134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20" t="s">
        <v>143</v>
      </c>
      <c r="BK219" s="215">
        <f>ROUND(I219*H219,2)</f>
        <v>0</v>
      </c>
      <c r="BL219" s="20" t="s">
        <v>224</v>
      </c>
      <c r="BM219" s="214" t="s">
        <v>381</v>
      </c>
    </row>
    <row r="220" s="13" customFormat="1">
      <c r="A220" s="13"/>
      <c r="B220" s="221"/>
      <c r="C220" s="222"/>
      <c r="D220" s="223" t="s">
        <v>160</v>
      </c>
      <c r="E220" s="224" t="s">
        <v>19</v>
      </c>
      <c r="F220" s="225" t="s">
        <v>382</v>
      </c>
      <c r="G220" s="222"/>
      <c r="H220" s="226">
        <v>18.931000000000001</v>
      </c>
      <c r="I220" s="227"/>
      <c r="J220" s="222"/>
      <c r="K220" s="222"/>
      <c r="L220" s="228"/>
      <c r="M220" s="229"/>
      <c r="N220" s="230"/>
      <c r="O220" s="230"/>
      <c r="P220" s="230"/>
      <c r="Q220" s="230"/>
      <c r="R220" s="230"/>
      <c r="S220" s="230"/>
      <c r="T220" s="23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2" t="s">
        <v>160</v>
      </c>
      <c r="AU220" s="232" t="s">
        <v>143</v>
      </c>
      <c r="AV220" s="13" t="s">
        <v>143</v>
      </c>
      <c r="AW220" s="13" t="s">
        <v>32</v>
      </c>
      <c r="AX220" s="13" t="s">
        <v>79</v>
      </c>
      <c r="AY220" s="232" t="s">
        <v>134</v>
      </c>
    </row>
    <row r="221" s="2" customFormat="1" ht="24.15" customHeight="1">
      <c r="A221" s="41"/>
      <c r="B221" s="42"/>
      <c r="C221" s="203" t="s">
        <v>383</v>
      </c>
      <c r="D221" s="203" t="s">
        <v>137</v>
      </c>
      <c r="E221" s="204" t="s">
        <v>384</v>
      </c>
      <c r="F221" s="205" t="s">
        <v>385</v>
      </c>
      <c r="G221" s="206" t="s">
        <v>386</v>
      </c>
      <c r="H221" s="265"/>
      <c r="I221" s="208"/>
      <c r="J221" s="209">
        <f>ROUND(I221*H221,2)</f>
        <v>0</v>
      </c>
      <c r="K221" s="205" t="s">
        <v>141</v>
      </c>
      <c r="L221" s="47"/>
      <c r="M221" s="210" t="s">
        <v>19</v>
      </c>
      <c r="N221" s="211" t="s">
        <v>43</v>
      </c>
      <c r="O221" s="87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4" t="s">
        <v>224</v>
      </c>
      <c r="AT221" s="214" t="s">
        <v>137</v>
      </c>
      <c r="AU221" s="214" t="s">
        <v>143</v>
      </c>
      <c r="AY221" s="20" t="s">
        <v>134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20" t="s">
        <v>143</v>
      </c>
      <c r="BK221" s="215">
        <f>ROUND(I221*H221,2)</f>
        <v>0</v>
      </c>
      <c r="BL221" s="20" t="s">
        <v>224</v>
      </c>
      <c r="BM221" s="214" t="s">
        <v>387</v>
      </c>
    </row>
    <row r="222" s="2" customFormat="1">
      <c r="A222" s="41"/>
      <c r="B222" s="42"/>
      <c r="C222" s="43"/>
      <c r="D222" s="216" t="s">
        <v>145</v>
      </c>
      <c r="E222" s="43"/>
      <c r="F222" s="217" t="s">
        <v>388</v>
      </c>
      <c r="G222" s="43"/>
      <c r="H222" s="43"/>
      <c r="I222" s="218"/>
      <c r="J222" s="43"/>
      <c r="K222" s="43"/>
      <c r="L222" s="47"/>
      <c r="M222" s="219"/>
      <c r="N222" s="220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145</v>
      </c>
      <c r="AU222" s="20" t="s">
        <v>143</v>
      </c>
    </row>
    <row r="223" s="12" customFormat="1" ht="22.8" customHeight="1">
      <c r="A223" s="12"/>
      <c r="B223" s="187"/>
      <c r="C223" s="188"/>
      <c r="D223" s="189" t="s">
        <v>70</v>
      </c>
      <c r="E223" s="201" t="s">
        <v>389</v>
      </c>
      <c r="F223" s="201" t="s">
        <v>390</v>
      </c>
      <c r="G223" s="188"/>
      <c r="H223" s="188"/>
      <c r="I223" s="191"/>
      <c r="J223" s="202">
        <f>BK223</f>
        <v>0</v>
      </c>
      <c r="K223" s="188"/>
      <c r="L223" s="193"/>
      <c r="M223" s="194"/>
      <c r="N223" s="195"/>
      <c r="O223" s="195"/>
      <c r="P223" s="196">
        <f>SUM(P224:P238)</f>
        <v>0</v>
      </c>
      <c r="Q223" s="195"/>
      <c r="R223" s="196">
        <f>SUM(R224:R238)</f>
        <v>0.0091599999999999997</v>
      </c>
      <c r="S223" s="195"/>
      <c r="T223" s="197">
        <f>SUM(T224:T238)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8" t="s">
        <v>143</v>
      </c>
      <c r="AT223" s="199" t="s">
        <v>70</v>
      </c>
      <c r="AU223" s="199" t="s">
        <v>79</v>
      </c>
      <c r="AY223" s="198" t="s">
        <v>134</v>
      </c>
      <c r="BK223" s="200">
        <f>SUM(BK224:BK238)</f>
        <v>0</v>
      </c>
    </row>
    <row r="224" s="2" customFormat="1" ht="16.5" customHeight="1">
      <c r="A224" s="41"/>
      <c r="B224" s="42"/>
      <c r="C224" s="203" t="s">
        <v>391</v>
      </c>
      <c r="D224" s="203" t="s">
        <v>137</v>
      </c>
      <c r="E224" s="204" t="s">
        <v>392</v>
      </c>
      <c r="F224" s="205" t="s">
        <v>393</v>
      </c>
      <c r="G224" s="206" t="s">
        <v>233</v>
      </c>
      <c r="H224" s="207">
        <v>1</v>
      </c>
      <c r="I224" s="208"/>
      <c r="J224" s="209">
        <f>ROUND(I224*H224,2)</f>
        <v>0</v>
      </c>
      <c r="K224" s="205" t="s">
        <v>19</v>
      </c>
      <c r="L224" s="47"/>
      <c r="M224" s="210" t="s">
        <v>19</v>
      </c>
      <c r="N224" s="211" t="s">
        <v>43</v>
      </c>
      <c r="O224" s="87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4" t="s">
        <v>224</v>
      </c>
      <c r="AT224" s="214" t="s">
        <v>137</v>
      </c>
      <c r="AU224" s="214" t="s">
        <v>143</v>
      </c>
      <c r="AY224" s="20" t="s">
        <v>134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20" t="s">
        <v>143</v>
      </c>
      <c r="BK224" s="215">
        <f>ROUND(I224*H224,2)</f>
        <v>0</v>
      </c>
      <c r="BL224" s="20" t="s">
        <v>224</v>
      </c>
      <c r="BM224" s="214" t="s">
        <v>394</v>
      </c>
    </row>
    <row r="225" s="2" customFormat="1" ht="16.5" customHeight="1">
      <c r="A225" s="41"/>
      <c r="B225" s="42"/>
      <c r="C225" s="203" t="s">
        <v>395</v>
      </c>
      <c r="D225" s="203" t="s">
        <v>137</v>
      </c>
      <c r="E225" s="204" t="s">
        <v>396</v>
      </c>
      <c r="F225" s="205" t="s">
        <v>397</v>
      </c>
      <c r="G225" s="206" t="s">
        <v>398</v>
      </c>
      <c r="H225" s="207">
        <v>1</v>
      </c>
      <c r="I225" s="208"/>
      <c r="J225" s="209">
        <f>ROUND(I225*H225,2)</f>
        <v>0</v>
      </c>
      <c r="K225" s="205" t="s">
        <v>19</v>
      </c>
      <c r="L225" s="47"/>
      <c r="M225" s="210" t="s">
        <v>19</v>
      </c>
      <c r="N225" s="211" t="s">
        <v>43</v>
      </c>
      <c r="O225" s="87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4" t="s">
        <v>224</v>
      </c>
      <c r="AT225" s="214" t="s">
        <v>137</v>
      </c>
      <c r="AU225" s="214" t="s">
        <v>143</v>
      </c>
      <c r="AY225" s="20" t="s">
        <v>134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20" t="s">
        <v>143</v>
      </c>
      <c r="BK225" s="215">
        <f>ROUND(I225*H225,2)</f>
        <v>0</v>
      </c>
      <c r="BL225" s="20" t="s">
        <v>224</v>
      </c>
      <c r="BM225" s="214" t="s">
        <v>399</v>
      </c>
    </row>
    <row r="226" s="2" customFormat="1" ht="16.5" customHeight="1">
      <c r="A226" s="41"/>
      <c r="B226" s="42"/>
      <c r="C226" s="203" t="s">
        <v>400</v>
      </c>
      <c r="D226" s="203" t="s">
        <v>137</v>
      </c>
      <c r="E226" s="204" t="s">
        <v>401</v>
      </c>
      <c r="F226" s="205" t="s">
        <v>402</v>
      </c>
      <c r="G226" s="206" t="s">
        <v>149</v>
      </c>
      <c r="H226" s="207">
        <v>13</v>
      </c>
      <c r="I226" s="208"/>
      <c r="J226" s="209">
        <f>ROUND(I226*H226,2)</f>
        <v>0</v>
      </c>
      <c r="K226" s="205" t="s">
        <v>141</v>
      </c>
      <c r="L226" s="47"/>
      <c r="M226" s="210" t="s">
        <v>19</v>
      </c>
      <c r="N226" s="211" t="s">
        <v>43</v>
      </c>
      <c r="O226" s="87"/>
      <c r="P226" s="212">
        <f>O226*H226</f>
        <v>0</v>
      </c>
      <c r="Q226" s="212">
        <v>0.00048000000000000001</v>
      </c>
      <c r="R226" s="212">
        <f>Q226*H226</f>
        <v>0.0062399999999999999</v>
      </c>
      <c r="S226" s="212">
        <v>0</v>
      </c>
      <c r="T226" s="213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4" t="s">
        <v>224</v>
      </c>
      <c r="AT226" s="214" t="s">
        <v>137</v>
      </c>
      <c r="AU226" s="214" t="s">
        <v>143</v>
      </c>
      <c r="AY226" s="20" t="s">
        <v>134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20" t="s">
        <v>143</v>
      </c>
      <c r="BK226" s="215">
        <f>ROUND(I226*H226,2)</f>
        <v>0</v>
      </c>
      <c r="BL226" s="20" t="s">
        <v>224</v>
      </c>
      <c r="BM226" s="214" t="s">
        <v>403</v>
      </c>
    </row>
    <row r="227" s="2" customFormat="1">
      <c r="A227" s="41"/>
      <c r="B227" s="42"/>
      <c r="C227" s="43"/>
      <c r="D227" s="216" t="s">
        <v>145</v>
      </c>
      <c r="E227" s="43"/>
      <c r="F227" s="217" t="s">
        <v>404</v>
      </c>
      <c r="G227" s="43"/>
      <c r="H227" s="43"/>
      <c r="I227" s="218"/>
      <c r="J227" s="43"/>
      <c r="K227" s="43"/>
      <c r="L227" s="47"/>
      <c r="M227" s="219"/>
      <c r="N227" s="220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145</v>
      </c>
      <c r="AU227" s="20" t="s">
        <v>143</v>
      </c>
    </row>
    <row r="228" s="2" customFormat="1" ht="16.5" customHeight="1">
      <c r="A228" s="41"/>
      <c r="B228" s="42"/>
      <c r="C228" s="203" t="s">
        <v>405</v>
      </c>
      <c r="D228" s="203" t="s">
        <v>137</v>
      </c>
      <c r="E228" s="204" t="s">
        <v>406</v>
      </c>
      <c r="F228" s="205" t="s">
        <v>407</v>
      </c>
      <c r="G228" s="206" t="s">
        <v>149</v>
      </c>
      <c r="H228" s="207">
        <v>1</v>
      </c>
      <c r="I228" s="208"/>
      <c r="J228" s="209">
        <f>ROUND(I228*H228,2)</f>
        <v>0</v>
      </c>
      <c r="K228" s="205" t="s">
        <v>141</v>
      </c>
      <c r="L228" s="47"/>
      <c r="M228" s="210" t="s">
        <v>19</v>
      </c>
      <c r="N228" s="211" t="s">
        <v>43</v>
      </c>
      <c r="O228" s="87"/>
      <c r="P228" s="212">
        <f>O228*H228</f>
        <v>0</v>
      </c>
      <c r="Q228" s="212">
        <v>0.0022399999999999998</v>
      </c>
      <c r="R228" s="212">
        <f>Q228*H228</f>
        <v>0.0022399999999999998</v>
      </c>
      <c r="S228" s="212">
        <v>0</v>
      </c>
      <c r="T228" s="213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4" t="s">
        <v>224</v>
      </c>
      <c r="AT228" s="214" t="s">
        <v>137</v>
      </c>
      <c r="AU228" s="214" t="s">
        <v>143</v>
      </c>
      <c r="AY228" s="20" t="s">
        <v>134</v>
      </c>
      <c r="BE228" s="215">
        <f>IF(N228="základní",J228,0)</f>
        <v>0</v>
      </c>
      <c r="BF228" s="215">
        <f>IF(N228="snížená",J228,0)</f>
        <v>0</v>
      </c>
      <c r="BG228" s="215">
        <f>IF(N228="zákl. přenesená",J228,0)</f>
        <v>0</v>
      </c>
      <c r="BH228" s="215">
        <f>IF(N228="sníž. přenesená",J228,0)</f>
        <v>0</v>
      </c>
      <c r="BI228" s="215">
        <f>IF(N228="nulová",J228,0)</f>
        <v>0</v>
      </c>
      <c r="BJ228" s="20" t="s">
        <v>143</v>
      </c>
      <c r="BK228" s="215">
        <f>ROUND(I228*H228,2)</f>
        <v>0</v>
      </c>
      <c r="BL228" s="20" t="s">
        <v>224</v>
      </c>
      <c r="BM228" s="214" t="s">
        <v>408</v>
      </c>
    </row>
    <row r="229" s="2" customFormat="1">
      <c r="A229" s="41"/>
      <c r="B229" s="42"/>
      <c r="C229" s="43"/>
      <c r="D229" s="216" t="s">
        <v>145</v>
      </c>
      <c r="E229" s="43"/>
      <c r="F229" s="217" t="s">
        <v>409</v>
      </c>
      <c r="G229" s="43"/>
      <c r="H229" s="43"/>
      <c r="I229" s="218"/>
      <c r="J229" s="43"/>
      <c r="K229" s="43"/>
      <c r="L229" s="47"/>
      <c r="M229" s="219"/>
      <c r="N229" s="220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145</v>
      </c>
      <c r="AU229" s="20" t="s">
        <v>143</v>
      </c>
    </row>
    <row r="230" s="2" customFormat="1" ht="16.5" customHeight="1">
      <c r="A230" s="41"/>
      <c r="B230" s="42"/>
      <c r="C230" s="203" t="s">
        <v>410</v>
      </c>
      <c r="D230" s="203" t="s">
        <v>137</v>
      </c>
      <c r="E230" s="204" t="s">
        <v>411</v>
      </c>
      <c r="F230" s="205" t="s">
        <v>412</v>
      </c>
      <c r="G230" s="206" t="s">
        <v>233</v>
      </c>
      <c r="H230" s="207">
        <v>3</v>
      </c>
      <c r="I230" s="208"/>
      <c r="J230" s="209">
        <f>ROUND(I230*H230,2)</f>
        <v>0</v>
      </c>
      <c r="K230" s="205" t="s">
        <v>141</v>
      </c>
      <c r="L230" s="47"/>
      <c r="M230" s="210" t="s">
        <v>19</v>
      </c>
      <c r="N230" s="211" t="s">
        <v>43</v>
      </c>
      <c r="O230" s="87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4" t="s">
        <v>224</v>
      </c>
      <c r="AT230" s="214" t="s">
        <v>137</v>
      </c>
      <c r="AU230" s="214" t="s">
        <v>143</v>
      </c>
      <c r="AY230" s="20" t="s">
        <v>134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20" t="s">
        <v>143</v>
      </c>
      <c r="BK230" s="215">
        <f>ROUND(I230*H230,2)</f>
        <v>0</v>
      </c>
      <c r="BL230" s="20" t="s">
        <v>224</v>
      </c>
      <c r="BM230" s="214" t="s">
        <v>413</v>
      </c>
    </row>
    <row r="231" s="2" customFormat="1">
      <c r="A231" s="41"/>
      <c r="B231" s="42"/>
      <c r="C231" s="43"/>
      <c r="D231" s="216" t="s">
        <v>145</v>
      </c>
      <c r="E231" s="43"/>
      <c r="F231" s="217" t="s">
        <v>414</v>
      </c>
      <c r="G231" s="43"/>
      <c r="H231" s="43"/>
      <c r="I231" s="218"/>
      <c r="J231" s="43"/>
      <c r="K231" s="43"/>
      <c r="L231" s="47"/>
      <c r="M231" s="219"/>
      <c r="N231" s="220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145</v>
      </c>
      <c r="AU231" s="20" t="s">
        <v>143</v>
      </c>
    </row>
    <row r="232" s="2" customFormat="1" ht="16.5" customHeight="1">
      <c r="A232" s="41"/>
      <c r="B232" s="42"/>
      <c r="C232" s="203" t="s">
        <v>415</v>
      </c>
      <c r="D232" s="203" t="s">
        <v>137</v>
      </c>
      <c r="E232" s="204" t="s">
        <v>416</v>
      </c>
      <c r="F232" s="205" t="s">
        <v>417</v>
      </c>
      <c r="G232" s="206" t="s">
        <v>233</v>
      </c>
      <c r="H232" s="207">
        <v>2</v>
      </c>
      <c r="I232" s="208"/>
      <c r="J232" s="209">
        <f>ROUND(I232*H232,2)</f>
        <v>0</v>
      </c>
      <c r="K232" s="205" t="s">
        <v>141</v>
      </c>
      <c r="L232" s="47"/>
      <c r="M232" s="210" t="s">
        <v>19</v>
      </c>
      <c r="N232" s="211" t="s">
        <v>43</v>
      </c>
      <c r="O232" s="87"/>
      <c r="P232" s="212">
        <f>O232*H232</f>
        <v>0</v>
      </c>
      <c r="Q232" s="212">
        <v>6.0000000000000002E-05</v>
      </c>
      <c r="R232" s="212">
        <f>Q232*H232</f>
        <v>0.00012</v>
      </c>
      <c r="S232" s="212">
        <v>0</v>
      </c>
      <c r="T232" s="213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4" t="s">
        <v>224</v>
      </c>
      <c r="AT232" s="214" t="s">
        <v>137</v>
      </c>
      <c r="AU232" s="214" t="s">
        <v>143</v>
      </c>
      <c r="AY232" s="20" t="s">
        <v>134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20" t="s">
        <v>143</v>
      </c>
      <c r="BK232" s="215">
        <f>ROUND(I232*H232,2)</f>
        <v>0</v>
      </c>
      <c r="BL232" s="20" t="s">
        <v>224</v>
      </c>
      <c r="BM232" s="214" t="s">
        <v>418</v>
      </c>
    </row>
    <row r="233" s="2" customFormat="1">
      <c r="A233" s="41"/>
      <c r="B233" s="42"/>
      <c r="C233" s="43"/>
      <c r="D233" s="216" t="s">
        <v>145</v>
      </c>
      <c r="E233" s="43"/>
      <c r="F233" s="217" t="s">
        <v>419</v>
      </c>
      <c r="G233" s="43"/>
      <c r="H233" s="43"/>
      <c r="I233" s="218"/>
      <c r="J233" s="43"/>
      <c r="K233" s="43"/>
      <c r="L233" s="47"/>
      <c r="M233" s="219"/>
      <c r="N233" s="220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145</v>
      </c>
      <c r="AU233" s="20" t="s">
        <v>143</v>
      </c>
    </row>
    <row r="234" s="2" customFormat="1" ht="16.5" customHeight="1">
      <c r="A234" s="41"/>
      <c r="B234" s="42"/>
      <c r="C234" s="255" t="s">
        <v>420</v>
      </c>
      <c r="D234" s="255" t="s">
        <v>237</v>
      </c>
      <c r="E234" s="256" t="s">
        <v>421</v>
      </c>
      <c r="F234" s="257" t="s">
        <v>422</v>
      </c>
      <c r="G234" s="258" t="s">
        <v>233</v>
      </c>
      <c r="H234" s="259">
        <v>2</v>
      </c>
      <c r="I234" s="260"/>
      <c r="J234" s="261">
        <f>ROUND(I234*H234,2)</f>
        <v>0</v>
      </c>
      <c r="K234" s="257" t="s">
        <v>141</v>
      </c>
      <c r="L234" s="262"/>
      <c r="M234" s="263" t="s">
        <v>19</v>
      </c>
      <c r="N234" s="264" t="s">
        <v>43</v>
      </c>
      <c r="O234" s="87"/>
      <c r="P234" s="212">
        <f>O234*H234</f>
        <v>0</v>
      </c>
      <c r="Q234" s="212">
        <v>0.00027999999999999998</v>
      </c>
      <c r="R234" s="212">
        <f>Q234*H234</f>
        <v>0.00055999999999999995</v>
      </c>
      <c r="S234" s="212">
        <v>0</v>
      </c>
      <c r="T234" s="213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4" t="s">
        <v>307</v>
      </c>
      <c r="AT234" s="214" t="s">
        <v>237</v>
      </c>
      <c r="AU234" s="214" t="s">
        <v>143</v>
      </c>
      <c r="AY234" s="20" t="s">
        <v>134</v>
      </c>
      <c r="BE234" s="215">
        <f>IF(N234="základní",J234,0)</f>
        <v>0</v>
      </c>
      <c r="BF234" s="215">
        <f>IF(N234="snížená",J234,0)</f>
        <v>0</v>
      </c>
      <c r="BG234" s="215">
        <f>IF(N234="zákl. přenesená",J234,0)</f>
        <v>0</v>
      </c>
      <c r="BH234" s="215">
        <f>IF(N234="sníž. přenesená",J234,0)</f>
        <v>0</v>
      </c>
      <c r="BI234" s="215">
        <f>IF(N234="nulová",J234,0)</f>
        <v>0</v>
      </c>
      <c r="BJ234" s="20" t="s">
        <v>143</v>
      </c>
      <c r="BK234" s="215">
        <f>ROUND(I234*H234,2)</f>
        <v>0</v>
      </c>
      <c r="BL234" s="20" t="s">
        <v>224</v>
      </c>
      <c r="BM234" s="214" t="s">
        <v>423</v>
      </c>
    </row>
    <row r="235" s="2" customFormat="1" ht="16.5" customHeight="1">
      <c r="A235" s="41"/>
      <c r="B235" s="42"/>
      <c r="C235" s="203" t="s">
        <v>424</v>
      </c>
      <c r="D235" s="203" t="s">
        <v>137</v>
      </c>
      <c r="E235" s="204" t="s">
        <v>425</v>
      </c>
      <c r="F235" s="205" t="s">
        <v>426</v>
      </c>
      <c r="G235" s="206" t="s">
        <v>149</v>
      </c>
      <c r="H235" s="207">
        <v>14</v>
      </c>
      <c r="I235" s="208"/>
      <c r="J235" s="209">
        <f>ROUND(I235*H235,2)</f>
        <v>0</v>
      </c>
      <c r="K235" s="205" t="s">
        <v>141</v>
      </c>
      <c r="L235" s="47"/>
      <c r="M235" s="210" t="s">
        <v>19</v>
      </c>
      <c r="N235" s="211" t="s">
        <v>43</v>
      </c>
      <c r="O235" s="87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4" t="s">
        <v>224</v>
      </c>
      <c r="AT235" s="214" t="s">
        <v>137</v>
      </c>
      <c r="AU235" s="214" t="s">
        <v>143</v>
      </c>
      <c r="AY235" s="20" t="s">
        <v>134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20" t="s">
        <v>143</v>
      </c>
      <c r="BK235" s="215">
        <f>ROUND(I235*H235,2)</f>
        <v>0</v>
      </c>
      <c r="BL235" s="20" t="s">
        <v>224</v>
      </c>
      <c r="BM235" s="214" t="s">
        <v>427</v>
      </c>
    </row>
    <row r="236" s="2" customFormat="1">
      <c r="A236" s="41"/>
      <c r="B236" s="42"/>
      <c r="C236" s="43"/>
      <c r="D236" s="216" t="s">
        <v>145</v>
      </c>
      <c r="E236" s="43"/>
      <c r="F236" s="217" t="s">
        <v>428</v>
      </c>
      <c r="G236" s="43"/>
      <c r="H236" s="43"/>
      <c r="I236" s="218"/>
      <c r="J236" s="43"/>
      <c r="K236" s="43"/>
      <c r="L236" s="47"/>
      <c r="M236" s="219"/>
      <c r="N236" s="220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145</v>
      </c>
      <c r="AU236" s="20" t="s">
        <v>143</v>
      </c>
    </row>
    <row r="237" s="2" customFormat="1" ht="24.15" customHeight="1">
      <c r="A237" s="41"/>
      <c r="B237" s="42"/>
      <c r="C237" s="203" t="s">
        <v>429</v>
      </c>
      <c r="D237" s="203" t="s">
        <v>137</v>
      </c>
      <c r="E237" s="204" t="s">
        <v>430</v>
      </c>
      <c r="F237" s="205" t="s">
        <v>431</v>
      </c>
      <c r="G237" s="206" t="s">
        <v>386</v>
      </c>
      <c r="H237" s="265"/>
      <c r="I237" s="208"/>
      <c r="J237" s="209">
        <f>ROUND(I237*H237,2)</f>
        <v>0</v>
      </c>
      <c r="K237" s="205" t="s">
        <v>141</v>
      </c>
      <c r="L237" s="47"/>
      <c r="M237" s="210" t="s">
        <v>19</v>
      </c>
      <c r="N237" s="211" t="s">
        <v>43</v>
      </c>
      <c r="O237" s="87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4" t="s">
        <v>224</v>
      </c>
      <c r="AT237" s="214" t="s">
        <v>137</v>
      </c>
      <c r="AU237" s="214" t="s">
        <v>143</v>
      </c>
      <c r="AY237" s="20" t="s">
        <v>134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20" t="s">
        <v>143</v>
      </c>
      <c r="BK237" s="215">
        <f>ROUND(I237*H237,2)</f>
        <v>0</v>
      </c>
      <c r="BL237" s="20" t="s">
        <v>224</v>
      </c>
      <c r="BM237" s="214" t="s">
        <v>432</v>
      </c>
    </row>
    <row r="238" s="2" customFormat="1">
      <c r="A238" s="41"/>
      <c r="B238" s="42"/>
      <c r="C238" s="43"/>
      <c r="D238" s="216" t="s">
        <v>145</v>
      </c>
      <c r="E238" s="43"/>
      <c r="F238" s="217" t="s">
        <v>433</v>
      </c>
      <c r="G238" s="43"/>
      <c r="H238" s="43"/>
      <c r="I238" s="218"/>
      <c r="J238" s="43"/>
      <c r="K238" s="43"/>
      <c r="L238" s="47"/>
      <c r="M238" s="219"/>
      <c r="N238" s="220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145</v>
      </c>
      <c r="AU238" s="20" t="s">
        <v>143</v>
      </c>
    </row>
    <row r="239" s="12" customFormat="1" ht="22.8" customHeight="1">
      <c r="A239" s="12"/>
      <c r="B239" s="187"/>
      <c r="C239" s="188"/>
      <c r="D239" s="189" t="s">
        <v>70</v>
      </c>
      <c r="E239" s="201" t="s">
        <v>434</v>
      </c>
      <c r="F239" s="201" t="s">
        <v>435</v>
      </c>
      <c r="G239" s="188"/>
      <c r="H239" s="188"/>
      <c r="I239" s="191"/>
      <c r="J239" s="202">
        <f>BK239</f>
        <v>0</v>
      </c>
      <c r="K239" s="188"/>
      <c r="L239" s="193"/>
      <c r="M239" s="194"/>
      <c r="N239" s="195"/>
      <c r="O239" s="195"/>
      <c r="P239" s="196">
        <f>SUM(P240:P265)</f>
        <v>0</v>
      </c>
      <c r="Q239" s="195"/>
      <c r="R239" s="196">
        <f>SUM(R240:R265)</f>
        <v>0.010674000000000001</v>
      </c>
      <c r="S239" s="195"/>
      <c r="T239" s="197">
        <f>SUM(T240:T265)</f>
        <v>0.01617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98" t="s">
        <v>143</v>
      </c>
      <c r="AT239" s="199" t="s">
        <v>70</v>
      </c>
      <c r="AU239" s="199" t="s">
        <v>79</v>
      </c>
      <c r="AY239" s="198" t="s">
        <v>134</v>
      </c>
      <c r="BK239" s="200">
        <f>SUM(BK240:BK265)</f>
        <v>0</v>
      </c>
    </row>
    <row r="240" s="2" customFormat="1" ht="16.5" customHeight="1">
      <c r="A240" s="41"/>
      <c r="B240" s="42"/>
      <c r="C240" s="203" t="s">
        <v>436</v>
      </c>
      <c r="D240" s="203" t="s">
        <v>137</v>
      </c>
      <c r="E240" s="204" t="s">
        <v>437</v>
      </c>
      <c r="F240" s="205" t="s">
        <v>438</v>
      </c>
      <c r="G240" s="206" t="s">
        <v>233</v>
      </c>
      <c r="H240" s="207">
        <v>2</v>
      </c>
      <c r="I240" s="208"/>
      <c r="J240" s="209">
        <f>ROUND(I240*H240,2)</f>
        <v>0</v>
      </c>
      <c r="K240" s="205" t="s">
        <v>19</v>
      </c>
      <c r="L240" s="47"/>
      <c r="M240" s="210" t="s">
        <v>19</v>
      </c>
      <c r="N240" s="211" t="s">
        <v>43</v>
      </c>
      <c r="O240" s="87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14" t="s">
        <v>224</v>
      </c>
      <c r="AT240" s="214" t="s">
        <v>137</v>
      </c>
      <c r="AU240" s="214" t="s">
        <v>143</v>
      </c>
      <c r="AY240" s="20" t="s">
        <v>134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20" t="s">
        <v>143</v>
      </c>
      <c r="BK240" s="215">
        <f>ROUND(I240*H240,2)</f>
        <v>0</v>
      </c>
      <c r="BL240" s="20" t="s">
        <v>224</v>
      </c>
      <c r="BM240" s="214" t="s">
        <v>439</v>
      </c>
    </row>
    <row r="241" s="2" customFormat="1" ht="16.5" customHeight="1">
      <c r="A241" s="41"/>
      <c r="B241" s="42"/>
      <c r="C241" s="203" t="s">
        <v>440</v>
      </c>
      <c r="D241" s="203" t="s">
        <v>137</v>
      </c>
      <c r="E241" s="204" t="s">
        <v>441</v>
      </c>
      <c r="F241" s="205" t="s">
        <v>442</v>
      </c>
      <c r="G241" s="206" t="s">
        <v>443</v>
      </c>
      <c r="H241" s="207">
        <v>1</v>
      </c>
      <c r="I241" s="208"/>
      <c r="J241" s="209">
        <f>ROUND(I241*H241,2)</f>
        <v>0</v>
      </c>
      <c r="K241" s="205" t="s">
        <v>19</v>
      </c>
      <c r="L241" s="47"/>
      <c r="M241" s="210" t="s">
        <v>19</v>
      </c>
      <c r="N241" s="211" t="s">
        <v>43</v>
      </c>
      <c r="O241" s="87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4" t="s">
        <v>224</v>
      </c>
      <c r="AT241" s="214" t="s">
        <v>137</v>
      </c>
      <c r="AU241" s="214" t="s">
        <v>143</v>
      </c>
      <c r="AY241" s="20" t="s">
        <v>134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20" t="s">
        <v>143</v>
      </c>
      <c r="BK241" s="215">
        <f>ROUND(I241*H241,2)</f>
        <v>0</v>
      </c>
      <c r="BL241" s="20" t="s">
        <v>224</v>
      </c>
      <c r="BM241" s="214" t="s">
        <v>444</v>
      </c>
    </row>
    <row r="242" s="2" customFormat="1" ht="16.5" customHeight="1">
      <c r="A242" s="41"/>
      <c r="B242" s="42"/>
      <c r="C242" s="203" t="s">
        <v>445</v>
      </c>
      <c r="D242" s="203" t="s">
        <v>137</v>
      </c>
      <c r="E242" s="204" t="s">
        <v>446</v>
      </c>
      <c r="F242" s="205" t="s">
        <v>447</v>
      </c>
      <c r="G242" s="206" t="s">
        <v>448</v>
      </c>
      <c r="H242" s="207">
        <v>1</v>
      </c>
      <c r="I242" s="208"/>
      <c r="J242" s="209">
        <f>ROUND(I242*H242,2)</f>
        <v>0</v>
      </c>
      <c r="K242" s="205" t="s">
        <v>19</v>
      </c>
      <c r="L242" s="47"/>
      <c r="M242" s="210" t="s">
        <v>19</v>
      </c>
      <c r="N242" s="211" t="s">
        <v>43</v>
      </c>
      <c r="O242" s="87"/>
      <c r="P242" s="212">
        <f>O242*H242</f>
        <v>0</v>
      </c>
      <c r="Q242" s="212">
        <v>0</v>
      </c>
      <c r="R242" s="212">
        <f>Q242*H242</f>
        <v>0</v>
      </c>
      <c r="S242" s="212">
        <v>0.0049699999999999996</v>
      </c>
      <c r="T242" s="213">
        <f>S242*H242</f>
        <v>0.0049699999999999996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4" t="s">
        <v>224</v>
      </c>
      <c r="AT242" s="214" t="s">
        <v>137</v>
      </c>
      <c r="AU242" s="214" t="s">
        <v>143</v>
      </c>
      <c r="AY242" s="20" t="s">
        <v>134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20" t="s">
        <v>143</v>
      </c>
      <c r="BK242" s="215">
        <f>ROUND(I242*H242,2)</f>
        <v>0</v>
      </c>
      <c r="BL242" s="20" t="s">
        <v>224</v>
      </c>
      <c r="BM242" s="214" t="s">
        <v>449</v>
      </c>
    </row>
    <row r="243" s="2" customFormat="1" ht="16.5" customHeight="1">
      <c r="A243" s="41"/>
      <c r="B243" s="42"/>
      <c r="C243" s="203" t="s">
        <v>450</v>
      </c>
      <c r="D243" s="203" t="s">
        <v>137</v>
      </c>
      <c r="E243" s="204" t="s">
        <v>451</v>
      </c>
      <c r="F243" s="205" t="s">
        <v>452</v>
      </c>
      <c r="G243" s="206" t="s">
        <v>149</v>
      </c>
      <c r="H243" s="207">
        <v>18</v>
      </c>
      <c r="I243" s="208"/>
      <c r="J243" s="209">
        <f>ROUND(I243*H243,2)</f>
        <v>0</v>
      </c>
      <c r="K243" s="205" t="s">
        <v>141</v>
      </c>
      <c r="L243" s="47"/>
      <c r="M243" s="210" t="s">
        <v>19</v>
      </c>
      <c r="N243" s="211" t="s">
        <v>43</v>
      </c>
      <c r="O243" s="87"/>
      <c r="P243" s="212">
        <f>O243*H243</f>
        <v>0</v>
      </c>
      <c r="Q243" s="212">
        <v>0.00034000000000000002</v>
      </c>
      <c r="R243" s="212">
        <f>Q243*H243</f>
        <v>0.0061200000000000004</v>
      </c>
      <c r="S243" s="212">
        <v>0</v>
      </c>
      <c r="T243" s="213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4" t="s">
        <v>224</v>
      </c>
      <c r="AT243" s="214" t="s">
        <v>137</v>
      </c>
      <c r="AU243" s="214" t="s">
        <v>143</v>
      </c>
      <c r="AY243" s="20" t="s">
        <v>134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20" t="s">
        <v>143</v>
      </c>
      <c r="BK243" s="215">
        <f>ROUND(I243*H243,2)</f>
        <v>0</v>
      </c>
      <c r="BL243" s="20" t="s">
        <v>224</v>
      </c>
      <c r="BM243" s="214" t="s">
        <v>453</v>
      </c>
    </row>
    <row r="244" s="2" customFormat="1">
      <c r="A244" s="41"/>
      <c r="B244" s="42"/>
      <c r="C244" s="43"/>
      <c r="D244" s="216" t="s">
        <v>145</v>
      </c>
      <c r="E244" s="43"/>
      <c r="F244" s="217" t="s">
        <v>454</v>
      </c>
      <c r="G244" s="43"/>
      <c r="H244" s="43"/>
      <c r="I244" s="218"/>
      <c r="J244" s="43"/>
      <c r="K244" s="43"/>
      <c r="L244" s="47"/>
      <c r="M244" s="219"/>
      <c r="N244" s="220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145</v>
      </c>
      <c r="AU244" s="20" t="s">
        <v>143</v>
      </c>
    </row>
    <row r="245" s="16" customFormat="1">
      <c r="A245" s="16"/>
      <c r="B245" s="266"/>
      <c r="C245" s="267"/>
      <c r="D245" s="223" t="s">
        <v>160</v>
      </c>
      <c r="E245" s="268" t="s">
        <v>19</v>
      </c>
      <c r="F245" s="269" t="s">
        <v>455</v>
      </c>
      <c r="G245" s="267"/>
      <c r="H245" s="268" t="s">
        <v>19</v>
      </c>
      <c r="I245" s="270"/>
      <c r="J245" s="267"/>
      <c r="K245" s="267"/>
      <c r="L245" s="271"/>
      <c r="M245" s="272"/>
      <c r="N245" s="273"/>
      <c r="O245" s="273"/>
      <c r="P245" s="273"/>
      <c r="Q245" s="273"/>
      <c r="R245" s="273"/>
      <c r="S245" s="273"/>
      <c r="T245" s="274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75" t="s">
        <v>160</v>
      </c>
      <c r="AU245" s="275" t="s">
        <v>143</v>
      </c>
      <c r="AV245" s="16" t="s">
        <v>79</v>
      </c>
      <c r="AW245" s="16" t="s">
        <v>32</v>
      </c>
      <c r="AX245" s="16" t="s">
        <v>71</v>
      </c>
      <c r="AY245" s="275" t="s">
        <v>134</v>
      </c>
    </row>
    <row r="246" s="13" customFormat="1">
      <c r="A246" s="13"/>
      <c r="B246" s="221"/>
      <c r="C246" s="222"/>
      <c r="D246" s="223" t="s">
        <v>160</v>
      </c>
      <c r="E246" s="224" t="s">
        <v>19</v>
      </c>
      <c r="F246" s="225" t="s">
        <v>236</v>
      </c>
      <c r="G246" s="222"/>
      <c r="H246" s="226">
        <v>18</v>
      </c>
      <c r="I246" s="227"/>
      <c r="J246" s="222"/>
      <c r="K246" s="222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160</v>
      </c>
      <c r="AU246" s="232" t="s">
        <v>143</v>
      </c>
      <c r="AV246" s="13" t="s">
        <v>143</v>
      </c>
      <c r="AW246" s="13" t="s">
        <v>32</v>
      </c>
      <c r="AX246" s="13" t="s">
        <v>71</v>
      </c>
      <c r="AY246" s="232" t="s">
        <v>134</v>
      </c>
    </row>
    <row r="247" s="15" customFormat="1">
      <c r="A247" s="15"/>
      <c r="B247" s="244"/>
      <c r="C247" s="245"/>
      <c r="D247" s="223" t="s">
        <v>160</v>
      </c>
      <c r="E247" s="246" t="s">
        <v>19</v>
      </c>
      <c r="F247" s="247" t="s">
        <v>208</v>
      </c>
      <c r="G247" s="245"/>
      <c r="H247" s="248">
        <v>18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4" t="s">
        <v>160</v>
      </c>
      <c r="AU247" s="254" t="s">
        <v>143</v>
      </c>
      <c r="AV247" s="15" t="s">
        <v>142</v>
      </c>
      <c r="AW247" s="15" t="s">
        <v>32</v>
      </c>
      <c r="AX247" s="15" t="s">
        <v>79</v>
      </c>
      <c r="AY247" s="254" t="s">
        <v>134</v>
      </c>
    </row>
    <row r="248" s="2" customFormat="1" ht="16.5" customHeight="1">
      <c r="A248" s="41"/>
      <c r="B248" s="42"/>
      <c r="C248" s="255" t="s">
        <v>456</v>
      </c>
      <c r="D248" s="255" t="s">
        <v>237</v>
      </c>
      <c r="E248" s="256" t="s">
        <v>457</v>
      </c>
      <c r="F248" s="257" t="s">
        <v>458</v>
      </c>
      <c r="G248" s="258" t="s">
        <v>149</v>
      </c>
      <c r="H248" s="259">
        <v>19.800000000000001</v>
      </c>
      <c r="I248" s="260"/>
      <c r="J248" s="261">
        <f>ROUND(I248*H248,2)</f>
        <v>0</v>
      </c>
      <c r="K248" s="257" t="s">
        <v>141</v>
      </c>
      <c r="L248" s="262"/>
      <c r="M248" s="263" t="s">
        <v>19</v>
      </c>
      <c r="N248" s="264" t="s">
        <v>43</v>
      </c>
      <c r="O248" s="87"/>
      <c r="P248" s="212">
        <f>O248*H248</f>
        <v>0</v>
      </c>
      <c r="Q248" s="212">
        <v>0.00012999999999999999</v>
      </c>
      <c r="R248" s="212">
        <f>Q248*H248</f>
        <v>0.0025739999999999999</v>
      </c>
      <c r="S248" s="212">
        <v>0</v>
      </c>
      <c r="T248" s="213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4" t="s">
        <v>307</v>
      </c>
      <c r="AT248" s="214" t="s">
        <v>237</v>
      </c>
      <c r="AU248" s="214" t="s">
        <v>143</v>
      </c>
      <c r="AY248" s="20" t="s">
        <v>134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20" t="s">
        <v>143</v>
      </c>
      <c r="BK248" s="215">
        <f>ROUND(I248*H248,2)</f>
        <v>0</v>
      </c>
      <c r="BL248" s="20" t="s">
        <v>224</v>
      </c>
      <c r="BM248" s="214" t="s">
        <v>459</v>
      </c>
    </row>
    <row r="249" s="16" customFormat="1">
      <c r="A249" s="16"/>
      <c r="B249" s="266"/>
      <c r="C249" s="267"/>
      <c r="D249" s="223" t="s">
        <v>160</v>
      </c>
      <c r="E249" s="268" t="s">
        <v>19</v>
      </c>
      <c r="F249" s="269" t="s">
        <v>455</v>
      </c>
      <c r="G249" s="267"/>
      <c r="H249" s="268" t="s">
        <v>19</v>
      </c>
      <c r="I249" s="270"/>
      <c r="J249" s="267"/>
      <c r="K249" s="267"/>
      <c r="L249" s="271"/>
      <c r="M249" s="272"/>
      <c r="N249" s="273"/>
      <c r="O249" s="273"/>
      <c r="P249" s="273"/>
      <c r="Q249" s="273"/>
      <c r="R249" s="273"/>
      <c r="S249" s="273"/>
      <c r="T249" s="274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5" t="s">
        <v>160</v>
      </c>
      <c r="AU249" s="275" t="s">
        <v>143</v>
      </c>
      <c r="AV249" s="16" t="s">
        <v>79</v>
      </c>
      <c r="AW249" s="16" t="s">
        <v>32</v>
      </c>
      <c r="AX249" s="16" t="s">
        <v>71</v>
      </c>
      <c r="AY249" s="275" t="s">
        <v>134</v>
      </c>
    </row>
    <row r="250" s="13" customFormat="1">
      <c r="A250" s="13"/>
      <c r="B250" s="221"/>
      <c r="C250" s="222"/>
      <c r="D250" s="223" t="s">
        <v>160</v>
      </c>
      <c r="E250" s="224" t="s">
        <v>19</v>
      </c>
      <c r="F250" s="225" t="s">
        <v>460</v>
      </c>
      <c r="G250" s="222"/>
      <c r="H250" s="226">
        <v>19.800000000000001</v>
      </c>
      <c r="I250" s="227"/>
      <c r="J250" s="222"/>
      <c r="K250" s="222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160</v>
      </c>
      <c r="AU250" s="232" t="s">
        <v>143</v>
      </c>
      <c r="AV250" s="13" t="s">
        <v>143</v>
      </c>
      <c r="AW250" s="13" t="s">
        <v>32</v>
      </c>
      <c r="AX250" s="13" t="s">
        <v>71</v>
      </c>
      <c r="AY250" s="232" t="s">
        <v>134</v>
      </c>
    </row>
    <row r="251" s="15" customFormat="1">
      <c r="A251" s="15"/>
      <c r="B251" s="244"/>
      <c r="C251" s="245"/>
      <c r="D251" s="223" t="s">
        <v>160</v>
      </c>
      <c r="E251" s="246" t="s">
        <v>19</v>
      </c>
      <c r="F251" s="247" t="s">
        <v>208</v>
      </c>
      <c r="G251" s="245"/>
      <c r="H251" s="248">
        <v>19.800000000000001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4" t="s">
        <v>160</v>
      </c>
      <c r="AU251" s="254" t="s">
        <v>143</v>
      </c>
      <c r="AV251" s="15" t="s">
        <v>142</v>
      </c>
      <c r="AW251" s="15" t="s">
        <v>32</v>
      </c>
      <c r="AX251" s="15" t="s">
        <v>79</v>
      </c>
      <c r="AY251" s="254" t="s">
        <v>134</v>
      </c>
    </row>
    <row r="252" s="2" customFormat="1" ht="24.15" customHeight="1">
      <c r="A252" s="41"/>
      <c r="B252" s="42"/>
      <c r="C252" s="203" t="s">
        <v>461</v>
      </c>
      <c r="D252" s="203" t="s">
        <v>137</v>
      </c>
      <c r="E252" s="204" t="s">
        <v>462</v>
      </c>
      <c r="F252" s="205" t="s">
        <v>463</v>
      </c>
      <c r="G252" s="206" t="s">
        <v>149</v>
      </c>
      <c r="H252" s="207">
        <v>18</v>
      </c>
      <c r="I252" s="208"/>
      <c r="J252" s="209">
        <f>ROUND(I252*H252,2)</f>
        <v>0</v>
      </c>
      <c r="K252" s="205" t="s">
        <v>141</v>
      </c>
      <c r="L252" s="47"/>
      <c r="M252" s="210" t="s">
        <v>19</v>
      </c>
      <c r="N252" s="211" t="s">
        <v>43</v>
      </c>
      <c r="O252" s="87"/>
      <c r="P252" s="212">
        <f>O252*H252</f>
        <v>0</v>
      </c>
      <c r="Q252" s="212">
        <v>4.0000000000000003E-05</v>
      </c>
      <c r="R252" s="212">
        <f>Q252*H252</f>
        <v>0.00072000000000000005</v>
      </c>
      <c r="S252" s="212">
        <v>0</v>
      </c>
      <c r="T252" s="213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4" t="s">
        <v>224</v>
      </c>
      <c r="AT252" s="214" t="s">
        <v>137</v>
      </c>
      <c r="AU252" s="214" t="s">
        <v>143</v>
      </c>
      <c r="AY252" s="20" t="s">
        <v>134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20" t="s">
        <v>143</v>
      </c>
      <c r="BK252" s="215">
        <f>ROUND(I252*H252,2)</f>
        <v>0</v>
      </c>
      <c r="BL252" s="20" t="s">
        <v>224</v>
      </c>
      <c r="BM252" s="214" t="s">
        <v>464</v>
      </c>
    </row>
    <row r="253" s="2" customFormat="1">
      <c r="A253" s="41"/>
      <c r="B253" s="42"/>
      <c r="C253" s="43"/>
      <c r="D253" s="216" t="s">
        <v>145</v>
      </c>
      <c r="E253" s="43"/>
      <c r="F253" s="217" t="s">
        <v>465</v>
      </c>
      <c r="G253" s="43"/>
      <c r="H253" s="43"/>
      <c r="I253" s="218"/>
      <c r="J253" s="43"/>
      <c r="K253" s="43"/>
      <c r="L253" s="47"/>
      <c r="M253" s="219"/>
      <c r="N253" s="220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145</v>
      </c>
      <c r="AU253" s="20" t="s">
        <v>143</v>
      </c>
    </row>
    <row r="254" s="2" customFormat="1" ht="16.5" customHeight="1">
      <c r="A254" s="41"/>
      <c r="B254" s="42"/>
      <c r="C254" s="203" t="s">
        <v>466</v>
      </c>
      <c r="D254" s="203" t="s">
        <v>137</v>
      </c>
      <c r="E254" s="204" t="s">
        <v>467</v>
      </c>
      <c r="F254" s="205" t="s">
        <v>468</v>
      </c>
      <c r="G254" s="206" t="s">
        <v>233</v>
      </c>
      <c r="H254" s="207">
        <v>3</v>
      </c>
      <c r="I254" s="208"/>
      <c r="J254" s="209">
        <f>ROUND(I254*H254,2)</f>
        <v>0</v>
      </c>
      <c r="K254" s="205" t="s">
        <v>141</v>
      </c>
      <c r="L254" s="47"/>
      <c r="M254" s="210" t="s">
        <v>19</v>
      </c>
      <c r="N254" s="211" t="s">
        <v>43</v>
      </c>
      <c r="O254" s="87"/>
      <c r="P254" s="212">
        <f>O254*H254</f>
        <v>0</v>
      </c>
      <c r="Q254" s="212">
        <v>0.00012999999999999999</v>
      </c>
      <c r="R254" s="212">
        <f>Q254*H254</f>
        <v>0.00038999999999999994</v>
      </c>
      <c r="S254" s="212">
        <v>0</v>
      </c>
      <c r="T254" s="213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4" t="s">
        <v>224</v>
      </c>
      <c r="AT254" s="214" t="s">
        <v>137</v>
      </c>
      <c r="AU254" s="214" t="s">
        <v>143</v>
      </c>
      <c r="AY254" s="20" t="s">
        <v>134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20" t="s">
        <v>143</v>
      </c>
      <c r="BK254" s="215">
        <f>ROUND(I254*H254,2)</f>
        <v>0</v>
      </c>
      <c r="BL254" s="20" t="s">
        <v>224</v>
      </c>
      <c r="BM254" s="214" t="s">
        <v>469</v>
      </c>
    </row>
    <row r="255" s="2" customFormat="1">
      <c r="A255" s="41"/>
      <c r="B255" s="42"/>
      <c r="C255" s="43"/>
      <c r="D255" s="216" t="s">
        <v>145</v>
      </c>
      <c r="E255" s="43"/>
      <c r="F255" s="217" t="s">
        <v>470</v>
      </c>
      <c r="G255" s="43"/>
      <c r="H255" s="43"/>
      <c r="I255" s="218"/>
      <c r="J255" s="43"/>
      <c r="K255" s="43"/>
      <c r="L255" s="47"/>
      <c r="M255" s="219"/>
      <c r="N255" s="220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145</v>
      </c>
      <c r="AU255" s="20" t="s">
        <v>143</v>
      </c>
    </row>
    <row r="256" s="2" customFormat="1" ht="16.5" customHeight="1">
      <c r="A256" s="41"/>
      <c r="B256" s="42"/>
      <c r="C256" s="203" t="s">
        <v>471</v>
      </c>
      <c r="D256" s="203" t="s">
        <v>137</v>
      </c>
      <c r="E256" s="204" t="s">
        <v>472</v>
      </c>
      <c r="F256" s="205" t="s">
        <v>473</v>
      </c>
      <c r="G256" s="206" t="s">
        <v>474</v>
      </c>
      <c r="H256" s="207">
        <v>3</v>
      </c>
      <c r="I256" s="208"/>
      <c r="J256" s="209">
        <f>ROUND(I256*H256,2)</f>
        <v>0</v>
      </c>
      <c r="K256" s="205" t="s">
        <v>141</v>
      </c>
      <c r="L256" s="47"/>
      <c r="M256" s="210" t="s">
        <v>19</v>
      </c>
      <c r="N256" s="211" t="s">
        <v>43</v>
      </c>
      <c r="O256" s="87"/>
      <c r="P256" s="212">
        <f>O256*H256</f>
        <v>0</v>
      </c>
      <c r="Q256" s="212">
        <v>0.00025000000000000001</v>
      </c>
      <c r="R256" s="212">
        <f>Q256*H256</f>
        <v>0.00075000000000000002</v>
      </c>
      <c r="S256" s="212">
        <v>0</v>
      </c>
      <c r="T256" s="213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4" t="s">
        <v>224</v>
      </c>
      <c r="AT256" s="214" t="s">
        <v>137</v>
      </c>
      <c r="AU256" s="214" t="s">
        <v>143</v>
      </c>
      <c r="AY256" s="20" t="s">
        <v>134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20" t="s">
        <v>143</v>
      </c>
      <c r="BK256" s="215">
        <f>ROUND(I256*H256,2)</f>
        <v>0</v>
      </c>
      <c r="BL256" s="20" t="s">
        <v>224</v>
      </c>
      <c r="BM256" s="214" t="s">
        <v>475</v>
      </c>
    </row>
    <row r="257" s="2" customFormat="1">
      <c r="A257" s="41"/>
      <c r="B257" s="42"/>
      <c r="C257" s="43"/>
      <c r="D257" s="216" t="s">
        <v>145</v>
      </c>
      <c r="E257" s="43"/>
      <c r="F257" s="217" t="s">
        <v>476</v>
      </c>
      <c r="G257" s="43"/>
      <c r="H257" s="43"/>
      <c r="I257" s="218"/>
      <c r="J257" s="43"/>
      <c r="K257" s="43"/>
      <c r="L257" s="47"/>
      <c r="M257" s="219"/>
      <c r="N257" s="220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145</v>
      </c>
      <c r="AU257" s="20" t="s">
        <v>143</v>
      </c>
    </row>
    <row r="258" s="2" customFormat="1" ht="16.5" customHeight="1">
      <c r="A258" s="41"/>
      <c r="B258" s="42"/>
      <c r="C258" s="203" t="s">
        <v>477</v>
      </c>
      <c r="D258" s="203" t="s">
        <v>137</v>
      </c>
      <c r="E258" s="204" t="s">
        <v>478</v>
      </c>
      <c r="F258" s="205" t="s">
        <v>479</v>
      </c>
      <c r="G258" s="206" t="s">
        <v>233</v>
      </c>
      <c r="H258" s="207">
        <v>2</v>
      </c>
      <c r="I258" s="208"/>
      <c r="J258" s="209">
        <f>ROUND(I258*H258,2)</f>
        <v>0</v>
      </c>
      <c r="K258" s="205" t="s">
        <v>141</v>
      </c>
      <c r="L258" s="47"/>
      <c r="M258" s="210" t="s">
        <v>19</v>
      </c>
      <c r="N258" s="211" t="s">
        <v>43</v>
      </c>
      <c r="O258" s="87"/>
      <c r="P258" s="212">
        <f>O258*H258</f>
        <v>0</v>
      </c>
      <c r="Q258" s="212">
        <v>0</v>
      </c>
      <c r="R258" s="212">
        <f>Q258*H258</f>
        <v>0</v>
      </c>
      <c r="S258" s="212">
        <v>0.0055999999999999999</v>
      </c>
      <c r="T258" s="213">
        <f>S258*H258</f>
        <v>0.0112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4" t="s">
        <v>224</v>
      </c>
      <c r="AT258" s="214" t="s">
        <v>137</v>
      </c>
      <c r="AU258" s="214" t="s">
        <v>143</v>
      </c>
      <c r="AY258" s="20" t="s">
        <v>134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20" t="s">
        <v>143</v>
      </c>
      <c r="BK258" s="215">
        <f>ROUND(I258*H258,2)</f>
        <v>0</v>
      </c>
      <c r="BL258" s="20" t="s">
        <v>224</v>
      </c>
      <c r="BM258" s="214" t="s">
        <v>480</v>
      </c>
    </row>
    <row r="259" s="2" customFormat="1">
      <c r="A259" s="41"/>
      <c r="B259" s="42"/>
      <c r="C259" s="43"/>
      <c r="D259" s="216" t="s">
        <v>145</v>
      </c>
      <c r="E259" s="43"/>
      <c r="F259" s="217" t="s">
        <v>481</v>
      </c>
      <c r="G259" s="43"/>
      <c r="H259" s="43"/>
      <c r="I259" s="218"/>
      <c r="J259" s="43"/>
      <c r="K259" s="43"/>
      <c r="L259" s="47"/>
      <c r="M259" s="219"/>
      <c r="N259" s="220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145</v>
      </c>
      <c r="AU259" s="20" t="s">
        <v>143</v>
      </c>
    </row>
    <row r="260" s="2" customFormat="1" ht="21.75" customHeight="1">
      <c r="A260" s="41"/>
      <c r="B260" s="42"/>
      <c r="C260" s="203" t="s">
        <v>482</v>
      </c>
      <c r="D260" s="203" t="s">
        <v>137</v>
      </c>
      <c r="E260" s="204" t="s">
        <v>483</v>
      </c>
      <c r="F260" s="205" t="s">
        <v>484</v>
      </c>
      <c r="G260" s="206" t="s">
        <v>149</v>
      </c>
      <c r="H260" s="207">
        <v>12</v>
      </c>
      <c r="I260" s="208"/>
      <c r="J260" s="209">
        <f>ROUND(I260*H260,2)</f>
        <v>0</v>
      </c>
      <c r="K260" s="205" t="s">
        <v>141</v>
      </c>
      <c r="L260" s="47"/>
      <c r="M260" s="210" t="s">
        <v>19</v>
      </c>
      <c r="N260" s="211" t="s">
        <v>43</v>
      </c>
      <c r="O260" s="87"/>
      <c r="P260" s="212">
        <f>O260*H260</f>
        <v>0</v>
      </c>
      <c r="Q260" s="212">
        <v>1.0000000000000001E-05</v>
      </c>
      <c r="R260" s="212">
        <f>Q260*H260</f>
        <v>0.00012000000000000002</v>
      </c>
      <c r="S260" s="212">
        <v>0</v>
      </c>
      <c r="T260" s="213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4" t="s">
        <v>224</v>
      </c>
      <c r="AT260" s="214" t="s">
        <v>137</v>
      </c>
      <c r="AU260" s="214" t="s">
        <v>143</v>
      </c>
      <c r="AY260" s="20" t="s">
        <v>134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20" t="s">
        <v>143</v>
      </c>
      <c r="BK260" s="215">
        <f>ROUND(I260*H260,2)</f>
        <v>0</v>
      </c>
      <c r="BL260" s="20" t="s">
        <v>224</v>
      </c>
      <c r="BM260" s="214" t="s">
        <v>485</v>
      </c>
    </row>
    <row r="261" s="2" customFormat="1">
      <c r="A261" s="41"/>
      <c r="B261" s="42"/>
      <c r="C261" s="43"/>
      <c r="D261" s="216" t="s">
        <v>145</v>
      </c>
      <c r="E261" s="43"/>
      <c r="F261" s="217" t="s">
        <v>486</v>
      </c>
      <c r="G261" s="43"/>
      <c r="H261" s="43"/>
      <c r="I261" s="218"/>
      <c r="J261" s="43"/>
      <c r="K261" s="43"/>
      <c r="L261" s="47"/>
      <c r="M261" s="219"/>
      <c r="N261" s="220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145</v>
      </c>
      <c r="AU261" s="20" t="s">
        <v>143</v>
      </c>
    </row>
    <row r="262" s="13" customFormat="1">
      <c r="A262" s="13"/>
      <c r="B262" s="221"/>
      <c r="C262" s="222"/>
      <c r="D262" s="223" t="s">
        <v>160</v>
      </c>
      <c r="E262" s="224" t="s">
        <v>19</v>
      </c>
      <c r="F262" s="225" t="s">
        <v>8</v>
      </c>
      <c r="G262" s="222"/>
      <c r="H262" s="226">
        <v>12</v>
      </c>
      <c r="I262" s="227"/>
      <c r="J262" s="222"/>
      <c r="K262" s="222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160</v>
      </c>
      <c r="AU262" s="232" t="s">
        <v>143</v>
      </c>
      <c r="AV262" s="13" t="s">
        <v>143</v>
      </c>
      <c r="AW262" s="13" t="s">
        <v>32</v>
      </c>
      <c r="AX262" s="13" t="s">
        <v>71</v>
      </c>
      <c r="AY262" s="232" t="s">
        <v>134</v>
      </c>
    </row>
    <row r="263" s="15" customFormat="1">
      <c r="A263" s="15"/>
      <c r="B263" s="244"/>
      <c r="C263" s="245"/>
      <c r="D263" s="223" t="s">
        <v>160</v>
      </c>
      <c r="E263" s="246" t="s">
        <v>19</v>
      </c>
      <c r="F263" s="247" t="s">
        <v>208</v>
      </c>
      <c r="G263" s="245"/>
      <c r="H263" s="248">
        <v>12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4" t="s">
        <v>160</v>
      </c>
      <c r="AU263" s="254" t="s">
        <v>143</v>
      </c>
      <c r="AV263" s="15" t="s">
        <v>142</v>
      </c>
      <c r="AW263" s="15" t="s">
        <v>32</v>
      </c>
      <c r="AX263" s="15" t="s">
        <v>79</v>
      </c>
      <c r="AY263" s="254" t="s">
        <v>134</v>
      </c>
    </row>
    <row r="264" s="2" customFormat="1" ht="24.15" customHeight="1">
      <c r="A264" s="41"/>
      <c r="B264" s="42"/>
      <c r="C264" s="203" t="s">
        <v>487</v>
      </c>
      <c r="D264" s="203" t="s">
        <v>137</v>
      </c>
      <c r="E264" s="204" t="s">
        <v>488</v>
      </c>
      <c r="F264" s="205" t="s">
        <v>489</v>
      </c>
      <c r="G264" s="206" t="s">
        <v>386</v>
      </c>
      <c r="H264" s="265"/>
      <c r="I264" s="208"/>
      <c r="J264" s="209">
        <f>ROUND(I264*H264,2)</f>
        <v>0</v>
      </c>
      <c r="K264" s="205" t="s">
        <v>141</v>
      </c>
      <c r="L264" s="47"/>
      <c r="M264" s="210" t="s">
        <v>19</v>
      </c>
      <c r="N264" s="211" t="s">
        <v>43</v>
      </c>
      <c r="O264" s="87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4" t="s">
        <v>224</v>
      </c>
      <c r="AT264" s="214" t="s">
        <v>137</v>
      </c>
      <c r="AU264" s="214" t="s">
        <v>143</v>
      </c>
      <c r="AY264" s="20" t="s">
        <v>134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20" t="s">
        <v>143</v>
      </c>
      <c r="BK264" s="215">
        <f>ROUND(I264*H264,2)</f>
        <v>0</v>
      </c>
      <c r="BL264" s="20" t="s">
        <v>224</v>
      </c>
      <c r="BM264" s="214" t="s">
        <v>490</v>
      </c>
    </row>
    <row r="265" s="2" customFormat="1">
      <c r="A265" s="41"/>
      <c r="B265" s="42"/>
      <c r="C265" s="43"/>
      <c r="D265" s="216" t="s">
        <v>145</v>
      </c>
      <c r="E265" s="43"/>
      <c r="F265" s="217" t="s">
        <v>491</v>
      </c>
      <c r="G265" s="43"/>
      <c r="H265" s="43"/>
      <c r="I265" s="218"/>
      <c r="J265" s="43"/>
      <c r="K265" s="43"/>
      <c r="L265" s="47"/>
      <c r="M265" s="219"/>
      <c r="N265" s="220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145</v>
      </c>
      <c r="AU265" s="20" t="s">
        <v>143</v>
      </c>
    </row>
    <row r="266" s="12" customFormat="1" ht="22.8" customHeight="1">
      <c r="A266" s="12"/>
      <c r="B266" s="187"/>
      <c r="C266" s="188"/>
      <c r="D266" s="189" t="s">
        <v>70</v>
      </c>
      <c r="E266" s="201" t="s">
        <v>492</v>
      </c>
      <c r="F266" s="201" t="s">
        <v>493</v>
      </c>
      <c r="G266" s="188"/>
      <c r="H266" s="188"/>
      <c r="I266" s="191"/>
      <c r="J266" s="202">
        <f>BK266</f>
        <v>0</v>
      </c>
      <c r="K266" s="188"/>
      <c r="L266" s="193"/>
      <c r="M266" s="194"/>
      <c r="N266" s="195"/>
      <c r="O266" s="195"/>
      <c r="P266" s="196">
        <f>SUM(P267:P310)</f>
        <v>0</v>
      </c>
      <c r="Q266" s="195"/>
      <c r="R266" s="196">
        <f>SUM(R267:R310)</f>
        <v>0.13442999999999999</v>
      </c>
      <c r="S266" s="195"/>
      <c r="T266" s="197">
        <f>SUM(T267:T310)</f>
        <v>0.19916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8" t="s">
        <v>143</v>
      </c>
      <c r="AT266" s="199" t="s">
        <v>70</v>
      </c>
      <c r="AU266" s="199" t="s">
        <v>79</v>
      </c>
      <c r="AY266" s="198" t="s">
        <v>134</v>
      </c>
      <c r="BK266" s="200">
        <f>SUM(BK267:BK310)</f>
        <v>0</v>
      </c>
    </row>
    <row r="267" s="2" customFormat="1" ht="16.5" customHeight="1">
      <c r="A267" s="41"/>
      <c r="B267" s="42"/>
      <c r="C267" s="203" t="s">
        <v>494</v>
      </c>
      <c r="D267" s="203" t="s">
        <v>137</v>
      </c>
      <c r="E267" s="204" t="s">
        <v>495</v>
      </c>
      <c r="F267" s="205" t="s">
        <v>496</v>
      </c>
      <c r="G267" s="206" t="s">
        <v>497</v>
      </c>
      <c r="H267" s="207">
        <v>1</v>
      </c>
      <c r="I267" s="208"/>
      <c r="J267" s="209">
        <f>ROUND(I267*H267,2)</f>
        <v>0</v>
      </c>
      <c r="K267" s="205" t="s">
        <v>141</v>
      </c>
      <c r="L267" s="47"/>
      <c r="M267" s="210" t="s">
        <v>19</v>
      </c>
      <c r="N267" s="211" t="s">
        <v>43</v>
      </c>
      <c r="O267" s="87"/>
      <c r="P267" s="212">
        <f>O267*H267</f>
        <v>0</v>
      </c>
      <c r="Q267" s="212">
        <v>0</v>
      </c>
      <c r="R267" s="212">
        <f>Q267*H267</f>
        <v>0</v>
      </c>
      <c r="S267" s="212">
        <v>0.01933</v>
      </c>
      <c r="T267" s="213">
        <f>S267*H267</f>
        <v>0.01933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4" t="s">
        <v>224</v>
      </c>
      <c r="AT267" s="214" t="s">
        <v>137</v>
      </c>
      <c r="AU267" s="214" t="s">
        <v>143</v>
      </c>
      <c r="AY267" s="20" t="s">
        <v>134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20" t="s">
        <v>143</v>
      </c>
      <c r="BK267" s="215">
        <f>ROUND(I267*H267,2)</f>
        <v>0</v>
      </c>
      <c r="BL267" s="20" t="s">
        <v>224</v>
      </c>
      <c r="BM267" s="214" t="s">
        <v>498</v>
      </c>
    </row>
    <row r="268" s="2" customFormat="1">
      <c r="A268" s="41"/>
      <c r="B268" s="42"/>
      <c r="C268" s="43"/>
      <c r="D268" s="216" t="s">
        <v>145</v>
      </c>
      <c r="E268" s="43"/>
      <c r="F268" s="217" t="s">
        <v>499</v>
      </c>
      <c r="G268" s="43"/>
      <c r="H268" s="43"/>
      <c r="I268" s="218"/>
      <c r="J268" s="43"/>
      <c r="K268" s="43"/>
      <c r="L268" s="47"/>
      <c r="M268" s="219"/>
      <c r="N268" s="220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145</v>
      </c>
      <c r="AU268" s="20" t="s">
        <v>143</v>
      </c>
    </row>
    <row r="269" s="2" customFormat="1" ht="16.5" customHeight="1">
      <c r="A269" s="41"/>
      <c r="B269" s="42"/>
      <c r="C269" s="203" t="s">
        <v>500</v>
      </c>
      <c r="D269" s="203" t="s">
        <v>137</v>
      </c>
      <c r="E269" s="204" t="s">
        <v>501</v>
      </c>
      <c r="F269" s="205" t="s">
        <v>502</v>
      </c>
      <c r="G269" s="206" t="s">
        <v>497</v>
      </c>
      <c r="H269" s="207">
        <v>1</v>
      </c>
      <c r="I269" s="208"/>
      <c r="J269" s="209">
        <f>ROUND(I269*H269,2)</f>
        <v>0</v>
      </c>
      <c r="K269" s="205" t="s">
        <v>19</v>
      </c>
      <c r="L269" s="47"/>
      <c r="M269" s="210" t="s">
        <v>19</v>
      </c>
      <c r="N269" s="211" t="s">
        <v>43</v>
      </c>
      <c r="O269" s="87"/>
      <c r="P269" s="212">
        <f>O269*H269</f>
        <v>0</v>
      </c>
      <c r="Q269" s="212">
        <v>0.0037599999999999999</v>
      </c>
      <c r="R269" s="212">
        <f>Q269*H269</f>
        <v>0.0037599999999999999</v>
      </c>
      <c r="S269" s="212">
        <v>0</v>
      </c>
      <c r="T269" s="213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4" t="s">
        <v>224</v>
      </c>
      <c r="AT269" s="214" t="s">
        <v>137</v>
      </c>
      <c r="AU269" s="214" t="s">
        <v>143</v>
      </c>
      <c r="AY269" s="20" t="s">
        <v>134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20" t="s">
        <v>143</v>
      </c>
      <c r="BK269" s="215">
        <f>ROUND(I269*H269,2)</f>
        <v>0</v>
      </c>
      <c r="BL269" s="20" t="s">
        <v>224</v>
      </c>
      <c r="BM269" s="214" t="s">
        <v>503</v>
      </c>
    </row>
    <row r="270" s="2" customFormat="1" ht="21.75" customHeight="1">
      <c r="A270" s="41"/>
      <c r="B270" s="42"/>
      <c r="C270" s="203" t="s">
        <v>504</v>
      </c>
      <c r="D270" s="203" t="s">
        <v>137</v>
      </c>
      <c r="E270" s="204" t="s">
        <v>505</v>
      </c>
      <c r="F270" s="205" t="s">
        <v>506</v>
      </c>
      <c r="G270" s="206" t="s">
        <v>497</v>
      </c>
      <c r="H270" s="207">
        <v>1</v>
      </c>
      <c r="I270" s="208"/>
      <c r="J270" s="209">
        <f>ROUND(I270*H270,2)</f>
        <v>0</v>
      </c>
      <c r="K270" s="205" t="s">
        <v>141</v>
      </c>
      <c r="L270" s="47"/>
      <c r="M270" s="210" t="s">
        <v>19</v>
      </c>
      <c r="N270" s="211" t="s">
        <v>43</v>
      </c>
      <c r="O270" s="87"/>
      <c r="P270" s="212">
        <f>O270*H270</f>
        <v>0</v>
      </c>
      <c r="Q270" s="212">
        <v>0.016969999999999999</v>
      </c>
      <c r="R270" s="212">
        <f>Q270*H270</f>
        <v>0.016969999999999999</v>
      </c>
      <c r="S270" s="212">
        <v>0</v>
      </c>
      <c r="T270" s="213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4" t="s">
        <v>224</v>
      </c>
      <c r="AT270" s="214" t="s">
        <v>137</v>
      </c>
      <c r="AU270" s="214" t="s">
        <v>143</v>
      </c>
      <c r="AY270" s="20" t="s">
        <v>134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20" t="s">
        <v>143</v>
      </c>
      <c r="BK270" s="215">
        <f>ROUND(I270*H270,2)</f>
        <v>0</v>
      </c>
      <c r="BL270" s="20" t="s">
        <v>224</v>
      </c>
      <c r="BM270" s="214" t="s">
        <v>507</v>
      </c>
    </row>
    <row r="271" s="2" customFormat="1">
      <c r="A271" s="41"/>
      <c r="B271" s="42"/>
      <c r="C271" s="43"/>
      <c r="D271" s="216" t="s">
        <v>145</v>
      </c>
      <c r="E271" s="43"/>
      <c r="F271" s="217" t="s">
        <v>508</v>
      </c>
      <c r="G271" s="43"/>
      <c r="H271" s="43"/>
      <c r="I271" s="218"/>
      <c r="J271" s="43"/>
      <c r="K271" s="43"/>
      <c r="L271" s="47"/>
      <c r="M271" s="219"/>
      <c r="N271" s="220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145</v>
      </c>
      <c r="AU271" s="20" t="s">
        <v>143</v>
      </c>
    </row>
    <row r="272" s="2" customFormat="1" ht="16.5" customHeight="1">
      <c r="A272" s="41"/>
      <c r="B272" s="42"/>
      <c r="C272" s="255" t="s">
        <v>509</v>
      </c>
      <c r="D272" s="255" t="s">
        <v>237</v>
      </c>
      <c r="E272" s="256" t="s">
        <v>510</v>
      </c>
      <c r="F272" s="257" t="s">
        <v>511</v>
      </c>
      <c r="G272" s="258" t="s">
        <v>233</v>
      </c>
      <c r="H272" s="259">
        <v>1</v>
      </c>
      <c r="I272" s="260"/>
      <c r="J272" s="261">
        <f>ROUND(I272*H272,2)</f>
        <v>0</v>
      </c>
      <c r="K272" s="257" t="s">
        <v>141</v>
      </c>
      <c r="L272" s="262"/>
      <c r="M272" s="263" t="s">
        <v>19</v>
      </c>
      <c r="N272" s="264" t="s">
        <v>43</v>
      </c>
      <c r="O272" s="87"/>
      <c r="P272" s="212">
        <f>O272*H272</f>
        <v>0</v>
      </c>
      <c r="Q272" s="212">
        <v>0.00125</v>
      </c>
      <c r="R272" s="212">
        <f>Q272*H272</f>
        <v>0.00125</v>
      </c>
      <c r="S272" s="212">
        <v>0</v>
      </c>
      <c r="T272" s="213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4" t="s">
        <v>307</v>
      </c>
      <c r="AT272" s="214" t="s">
        <v>237</v>
      </c>
      <c r="AU272" s="214" t="s">
        <v>143</v>
      </c>
      <c r="AY272" s="20" t="s">
        <v>134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20" t="s">
        <v>143</v>
      </c>
      <c r="BK272" s="215">
        <f>ROUND(I272*H272,2)</f>
        <v>0</v>
      </c>
      <c r="BL272" s="20" t="s">
        <v>224</v>
      </c>
      <c r="BM272" s="214" t="s">
        <v>512</v>
      </c>
    </row>
    <row r="273" s="2" customFormat="1" ht="16.5" customHeight="1">
      <c r="A273" s="41"/>
      <c r="B273" s="42"/>
      <c r="C273" s="203" t="s">
        <v>513</v>
      </c>
      <c r="D273" s="203" t="s">
        <v>137</v>
      </c>
      <c r="E273" s="204" t="s">
        <v>514</v>
      </c>
      <c r="F273" s="205" t="s">
        <v>515</v>
      </c>
      <c r="G273" s="206" t="s">
        <v>497</v>
      </c>
      <c r="H273" s="207">
        <v>1</v>
      </c>
      <c r="I273" s="208"/>
      <c r="J273" s="209">
        <f>ROUND(I273*H273,2)</f>
        <v>0</v>
      </c>
      <c r="K273" s="205" t="s">
        <v>141</v>
      </c>
      <c r="L273" s="47"/>
      <c r="M273" s="210" t="s">
        <v>19</v>
      </c>
      <c r="N273" s="211" t="s">
        <v>43</v>
      </c>
      <c r="O273" s="87"/>
      <c r="P273" s="212">
        <f>O273*H273</f>
        <v>0</v>
      </c>
      <c r="Q273" s="212">
        <v>0</v>
      </c>
      <c r="R273" s="212">
        <f>Q273*H273</f>
        <v>0</v>
      </c>
      <c r="S273" s="212">
        <v>0.019460000000000002</v>
      </c>
      <c r="T273" s="213">
        <f>S273*H273</f>
        <v>0.019460000000000002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4" t="s">
        <v>224</v>
      </c>
      <c r="AT273" s="214" t="s">
        <v>137</v>
      </c>
      <c r="AU273" s="214" t="s">
        <v>143</v>
      </c>
      <c r="AY273" s="20" t="s">
        <v>134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20" t="s">
        <v>143</v>
      </c>
      <c r="BK273" s="215">
        <f>ROUND(I273*H273,2)</f>
        <v>0</v>
      </c>
      <c r="BL273" s="20" t="s">
        <v>224</v>
      </c>
      <c r="BM273" s="214" t="s">
        <v>516</v>
      </c>
    </row>
    <row r="274" s="2" customFormat="1">
      <c r="A274" s="41"/>
      <c r="B274" s="42"/>
      <c r="C274" s="43"/>
      <c r="D274" s="216" t="s">
        <v>145</v>
      </c>
      <c r="E274" s="43"/>
      <c r="F274" s="217" t="s">
        <v>517</v>
      </c>
      <c r="G274" s="43"/>
      <c r="H274" s="43"/>
      <c r="I274" s="218"/>
      <c r="J274" s="43"/>
      <c r="K274" s="43"/>
      <c r="L274" s="47"/>
      <c r="M274" s="219"/>
      <c r="N274" s="220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145</v>
      </c>
      <c r="AU274" s="20" t="s">
        <v>143</v>
      </c>
    </row>
    <row r="275" s="2" customFormat="1" ht="24.15" customHeight="1">
      <c r="A275" s="41"/>
      <c r="B275" s="42"/>
      <c r="C275" s="203" t="s">
        <v>518</v>
      </c>
      <c r="D275" s="203" t="s">
        <v>137</v>
      </c>
      <c r="E275" s="204" t="s">
        <v>519</v>
      </c>
      <c r="F275" s="205" t="s">
        <v>520</v>
      </c>
      <c r="G275" s="206" t="s">
        <v>497</v>
      </c>
      <c r="H275" s="207">
        <v>1</v>
      </c>
      <c r="I275" s="208"/>
      <c r="J275" s="209">
        <f>ROUND(I275*H275,2)</f>
        <v>0</v>
      </c>
      <c r="K275" s="205" t="s">
        <v>141</v>
      </c>
      <c r="L275" s="47"/>
      <c r="M275" s="210" t="s">
        <v>19</v>
      </c>
      <c r="N275" s="211" t="s">
        <v>43</v>
      </c>
      <c r="O275" s="87"/>
      <c r="P275" s="212">
        <f>O275*H275</f>
        <v>0</v>
      </c>
      <c r="Q275" s="212">
        <v>0.01197</v>
      </c>
      <c r="R275" s="212">
        <f>Q275*H275</f>
        <v>0.01197</v>
      </c>
      <c r="S275" s="212">
        <v>0</v>
      </c>
      <c r="T275" s="213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4" t="s">
        <v>224</v>
      </c>
      <c r="AT275" s="214" t="s">
        <v>137</v>
      </c>
      <c r="AU275" s="214" t="s">
        <v>143</v>
      </c>
      <c r="AY275" s="20" t="s">
        <v>134</v>
      </c>
      <c r="BE275" s="215">
        <f>IF(N275="základní",J275,0)</f>
        <v>0</v>
      </c>
      <c r="BF275" s="215">
        <f>IF(N275="snížená",J275,0)</f>
        <v>0</v>
      </c>
      <c r="BG275" s="215">
        <f>IF(N275="zákl. přenesená",J275,0)</f>
        <v>0</v>
      </c>
      <c r="BH275" s="215">
        <f>IF(N275="sníž. přenesená",J275,0)</f>
        <v>0</v>
      </c>
      <c r="BI275" s="215">
        <f>IF(N275="nulová",J275,0)</f>
        <v>0</v>
      </c>
      <c r="BJ275" s="20" t="s">
        <v>143</v>
      </c>
      <c r="BK275" s="215">
        <f>ROUND(I275*H275,2)</f>
        <v>0</v>
      </c>
      <c r="BL275" s="20" t="s">
        <v>224</v>
      </c>
      <c r="BM275" s="214" t="s">
        <v>521</v>
      </c>
    </row>
    <row r="276" s="2" customFormat="1">
      <c r="A276" s="41"/>
      <c r="B276" s="42"/>
      <c r="C276" s="43"/>
      <c r="D276" s="216" t="s">
        <v>145</v>
      </c>
      <c r="E276" s="43"/>
      <c r="F276" s="217" t="s">
        <v>522</v>
      </c>
      <c r="G276" s="43"/>
      <c r="H276" s="43"/>
      <c r="I276" s="218"/>
      <c r="J276" s="43"/>
      <c r="K276" s="43"/>
      <c r="L276" s="47"/>
      <c r="M276" s="219"/>
      <c r="N276" s="220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145</v>
      </c>
      <c r="AU276" s="20" t="s">
        <v>143</v>
      </c>
    </row>
    <row r="277" s="2" customFormat="1" ht="16.5" customHeight="1">
      <c r="A277" s="41"/>
      <c r="B277" s="42"/>
      <c r="C277" s="203" t="s">
        <v>523</v>
      </c>
      <c r="D277" s="203" t="s">
        <v>137</v>
      </c>
      <c r="E277" s="204" t="s">
        <v>524</v>
      </c>
      <c r="F277" s="205" t="s">
        <v>525</v>
      </c>
      <c r="G277" s="206" t="s">
        <v>233</v>
      </c>
      <c r="H277" s="207">
        <v>1</v>
      </c>
      <c r="I277" s="208"/>
      <c r="J277" s="209">
        <f>ROUND(I277*H277,2)</f>
        <v>0</v>
      </c>
      <c r="K277" s="205" t="s">
        <v>141</v>
      </c>
      <c r="L277" s="47"/>
      <c r="M277" s="210" t="s">
        <v>19</v>
      </c>
      <c r="N277" s="211" t="s">
        <v>43</v>
      </c>
      <c r="O277" s="87"/>
      <c r="P277" s="212">
        <f>O277*H277</f>
        <v>0</v>
      </c>
      <c r="Q277" s="212">
        <v>0</v>
      </c>
      <c r="R277" s="212">
        <f>Q277*H277</f>
        <v>0</v>
      </c>
      <c r="S277" s="212">
        <v>0</v>
      </c>
      <c r="T277" s="213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14" t="s">
        <v>224</v>
      </c>
      <c r="AT277" s="214" t="s">
        <v>137</v>
      </c>
      <c r="AU277" s="214" t="s">
        <v>143</v>
      </c>
      <c r="AY277" s="20" t="s">
        <v>134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20" t="s">
        <v>143</v>
      </c>
      <c r="BK277" s="215">
        <f>ROUND(I277*H277,2)</f>
        <v>0</v>
      </c>
      <c r="BL277" s="20" t="s">
        <v>224</v>
      </c>
      <c r="BM277" s="214" t="s">
        <v>526</v>
      </c>
    </row>
    <row r="278" s="2" customFormat="1">
      <c r="A278" s="41"/>
      <c r="B278" s="42"/>
      <c r="C278" s="43"/>
      <c r="D278" s="216" t="s">
        <v>145</v>
      </c>
      <c r="E278" s="43"/>
      <c r="F278" s="217" t="s">
        <v>527</v>
      </c>
      <c r="G278" s="43"/>
      <c r="H278" s="43"/>
      <c r="I278" s="218"/>
      <c r="J278" s="43"/>
      <c r="K278" s="43"/>
      <c r="L278" s="47"/>
      <c r="M278" s="219"/>
      <c r="N278" s="220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145</v>
      </c>
      <c r="AU278" s="20" t="s">
        <v>143</v>
      </c>
    </row>
    <row r="279" s="2" customFormat="1" ht="16.5" customHeight="1">
      <c r="A279" s="41"/>
      <c r="B279" s="42"/>
      <c r="C279" s="203" t="s">
        <v>528</v>
      </c>
      <c r="D279" s="203" t="s">
        <v>137</v>
      </c>
      <c r="E279" s="204" t="s">
        <v>529</v>
      </c>
      <c r="F279" s="205" t="s">
        <v>530</v>
      </c>
      <c r="G279" s="206" t="s">
        <v>497</v>
      </c>
      <c r="H279" s="207">
        <v>1</v>
      </c>
      <c r="I279" s="208"/>
      <c r="J279" s="209">
        <f>ROUND(I279*H279,2)</f>
        <v>0</v>
      </c>
      <c r="K279" s="205" t="s">
        <v>141</v>
      </c>
      <c r="L279" s="47"/>
      <c r="M279" s="210" t="s">
        <v>19</v>
      </c>
      <c r="N279" s="211" t="s">
        <v>43</v>
      </c>
      <c r="O279" s="87"/>
      <c r="P279" s="212">
        <f>O279*H279</f>
        <v>0</v>
      </c>
      <c r="Q279" s="212">
        <v>0.023869999999999999</v>
      </c>
      <c r="R279" s="212">
        <f>Q279*H279</f>
        <v>0.023869999999999999</v>
      </c>
      <c r="S279" s="212">
        <v>0</v>
      </c>
      <c r="T279" s="213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4" t="s">
        <v>224</v>
      </c>
      <c r="AT279" s="214" t="s">
        <v>137</v>
      </c>
      <c r="AU279" s="214" t="s">
        <v>143</v>
      </c>
      <c r="AY279" s="20" t="s">
        <v>134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20" t="s">
        <v>143</v>
      </c>
      <c r="BK279" s="215">
        <f>ROUND(I279*H279,2)</f>
        <v>0</v>
      </c>
      <c r="BL279" s="20" t="s">
        <v>224</v>
      </c>
      <c r="BM279" s="214" t="s">
        <v>531</v>
      </c>
    </row>
    <row r="280" s="2" customFormat="1">
      <c r="A280" s="41"/>
      <c r="B280" s="42"/>
      <c r="C280" s="43"/>
      <c r="D280" s="216" t="s">
        <v>145</v>
      </c>
      <c r="E280" s="43"/>
      <c r="F280" s="217" t="s">
        <v>532</v>
      </c>
      <c r="G280" s="43"/>
      <c r="H280" s="43"/>
      <c r="I280" s="218"/>
      <c r="J280" s="43"/>
      <c r="K280" s="43"/>
      <c r="L280" s="47"/>
      <c r="M280" s="219"/>
      <c r="N280" s="220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145</v>
      </c>
      <c r="AU280" s="20" t="s">
        <v>143</v>
      </c>
    </row>
    <row r="281" s="2" customFormat="1" ht="16.5" customHeight="1">
      <c r="A281" s="41"/>
      <c r="B281" s="42"/>
      <c r="C281" s="203" t="s">
        <v>533</v>
      </c>
      <c r="D281" s="203" t="s">
        <v>137</v>
      </c>
      <c r="E281" s="204" t="s">
        <v>534</v>
      </c>
      <c r="F281" s="205" t="s">
        <v>535</v>
      </c>
      <c r="G281" s="206" t="s">
        <v>497</v>
      </c>
      <c r="H281" s="207">
        <v>1</v>
      </c>
      <c r="I281" s="208"/>
      <c r="J281" s="209">
        <f>ROUND(I281*H281,2)</f>
        <v>0</v>
      </c>
      <c r="K281" s="205" t="s">
        <v>141</v>
      </c>
      <c r="L281" s="47"/>
      <c r="M281" s="210" t="s">
        <v>19</v>
      </c>
      <c r="N281" s="211" t="s">
        <v>43</v>
      </c>
      <c r="O281" s="87"/>
      <c r="P281" s="212">
        <f>O281*H281</f>
        <v>0</v>
      </c>
      <c r="Q281" s="212">
        <v>0.00042999999999999999</v>
      </c>
      <c r="R281" s="212">
        <f>Q281*H281</f>
        <v>0.00042999999999999999</v>
      </c>
      <c r="S281" s="212">
        <v>0</v>
      </c>
      <c r="T281" s="213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4" t="s">
        <v>224</v>
      </c>
      <c r="AT281" s="214" t="s">
        <v>137</v>
      </c>
      <c r="AU281" s="214" t="s">
        <v>143</v>
      </c>
      <c r="AY281" s="20" t="s">
        <v>134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20" t="s">
        <v>143</v>
      </c>
      <c r="BK281" s="215">
        <f>ROUND(I281*H281,2)</f>
        <v>0</v>
      </c>
      <c r="BL281" s="20" t="s">
        <v>224</v>
      </c>
      <c r="BM281" s="214" t="s">
        <v>536</v>
      </c>
    </row>
    <row r="282" s="2" customFormat="1">
      <c r="A282" s="41"/>
      <c r="B282" s="42"/>
      <c r="C282" s="43"/>
      <c r="D282" s="216" t="s">
        <v>145</v>
      </c>
      <c r="E282" s="43"/>
      <c r="F282" s="217" t="s">
        <v>537</v>
      </c>
      <c r="G282" s="43"/>
      <c r="H282" s="43"/>
      <c r="I282" s="218"/>
      <c r="J282" s="43"/>
      <c r="K282" s="43"/>
      <c r="L282" s="47"/>
      <c r="M282" s="219"/>
      <c r="N282" s="220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145</v>
      </c>
      <c r="AU282" s="20" t="s">
        <v>143</v>
      </c>
    </row>
    <row r="283" s="2" customFormat="1" ht="16.5" customHeight="1">
      <c r="A283" s="41"/>
      <c r="B283" s="42"/>
      <c r="C283" s="255" t="s">
        <v>538</v>
      </c>
      <c r="D283" s="255" t="s">
        <v>237</v>
      </c>
      <c r="E283" s="256" t="s">
        <v>539</v>
      </c>
      <c r="F283" s="257" t="s">
        <v>540</v>
      </c>
      <c r="G283" s="258" t="s">
        <v>233</v>
      </c>
      <c r="H283" s="259">
        <v>1</v>
      </c>
      <c r="I283" s="260"/>
      <c r="J283" s="261">
        <f>ROUND(I283*H283,2)</f>
        <v>0</v>
      </c>
      <c r="K283" s="257" t="s">
        <v>141</v>
      </c>
      <c r="L283" s="262"/>
      <c r="M283" s="263" t="s">
        <v>19</v>
      </c>
      <c r="N283" s="264" t="s">
        <v>43</v>
      </c>
      <c r="O283" s="87"/>
      <c r="P283" s="212">
        <f>O283*H283</f>
        <v>0</v>
      </c>
      <c r="Q283" s="212">
        <v>0.0044999999999999997</v>
      </c>
      <c r="R283" s="212">
        <f>Q283*H283</f>
        <v>0.0044999999999999997</v>
      </c>
      <c r="S283" s="212">
        <v>0</v>
      </c>
      <c r="T283" s="213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4" t="s">
        <v>307</v>
      </c>
      <c r="AT283" s="214" t="s">
        <v>237</v>
      </c>
      <c r="AU283" s="214" t="s">
        <v>143</v>
      </c>
      <c r="AY283" s="20" t="s">
        <v>134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20" t="s">
        <v>143</v>
      </c>
      <c r="BK283" s="215">
        <f>ROUND(I283*H283,2)</f>
        <v>0</v>
      </c>
      <c r="BL283" s="20" t="s">
        <v>224</v>
      </c>
      <c r="BM283" s="214" t="s">
        <v>541</v>
      </c>
    </row>
    <row r="284" s="2" customFormat="1" ht="16.5" customHeight="1">
      <c r="A284" s="41"/>
      <c r="B284" s="42"/>
      <c r="C284" s="203" t="s">
        <v>542</v>
      </c>
      <c r="D284" s="203" t="s">
        <v>137</v>
      </c>
      <c r="E284" s="204" t="s">
        <v>543</v>
      </c>
      <c r="F284" s="205" t="s">
        <v>544</v>
      </c>
      <c r="G284" s="206" t="s">
        <v>497</v>
      </c>
      <c r="H284" s="207">
        <v>1</v>
      </c>
      <c r="I284" s="208"/>
      <c r="J284" s="209">
        <f>ROUND(I284*H284,2)</f>
        <v>0</v>
      </c>
      <c r="K284" s="205" t="s">
        <v>141</v>
      </c>
      <c r="L284" s="47"/>
      <c r="M284" s="210" t="s">
        <v>19</v>
      </c>
      <c r="N284" s="211" t="s">
        <v>43</v>
      </c>
      <c r="O284" s="87"/>
      <c r="P284" s="212">
        <f>O284*H284</f>
        <v>0</v>
      </c>
      <c r="Q284" s="212">
        <v>0</v>
      </c>
      <c r="R284" s="212">
        <f>Q284*H284</f>
        <v>0</v>
      </c>
      <c r="S284" s="212">
        <v>0.155</v>
      </c>
      <c r="T284" s="213">
        <f>S284*H284</f>
        <v>0.155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4" t="s">
        <v>224</v>
      </c>
      <c r="AT284" s="214" t="s">
        <v>137</v>
      </c>
      <c r="AU284" s="214" t="s">
        <v>143</v>
      </c>
      <c r="AY284" s="20" t="s">
        <v>134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20" t="s">
        <v>143</v>
      </c>
      <c r="BK284" s="215">
        <f>ROUND(I284*H284,2)</f>
        <v>0</v>
      </c>
      <c r="BL284" s="20" t="s">
        <v>224</v>
      </c>
      <c r="BM284" s="214" t="s">
        <v>545</v>
      </c>
    </row>
    <row r="285" s="2" customFormat="1">
      <c r="A285" s="41"/>
      <c r="B285" s="42"/>
      <c r="C285" s="43"/>
      <c r="D285" s="216" t="s">
        <v>145</v>
      </c>
      <c r="E285" s="43"/>
      <c r="F285" s="217" t="s">
        <v>546</v>
      </c>
      <c r="G285" s="43"/>
      <c r="H285" s="43"/>
      <c r="I285" s="218"/>
      <c r="J285" s="43"/>
      <c r="K285" s="43"/>
      <c r="L285" s="47"/>
      <c r="M285" s="219"/>
      <c r="N285" s="220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145</v>
      </c>
      <c r="AU285" s="20" t="s">
        <v>143</v>
      </c>
    </row>
    <row r="286" s="2" customFormat="1" ht="24.15" customHeight="1">
      <c r="A286" s="41"/>
      <c r="B286" s="42"/>
      <c r="C286" s="203" t="s">
        <v>547</v>
      </c>
      <c r="D286" s="203" t="s">
        <v>137</v>
      </c>
      <c r="E286" s="204" t="s">
        <v>548</v>
      </c>
      <c r="F286" s="205" t="s">
        <v>549</v>
      </c>
      <c r="G286" s="206" t="s">
        <v>497</v>
      </c>
      <c r="H286" s="207">
        <v>1</v>
      </c>
      <c r="I286" s="208"/>
      <c r="J286" s="209">
        <f>ROUND(I286*H286,2)</f>
        <v>0</v>
      </c>
      <c r="K286" s="205" t="s">
        <v>141</v>
      </c>
      <c r="L286" s="47"/>
      <c r="M286" s="210" t="s">
        <v>19</v>
      </c>
      <c r="N286" s="211" t="s">
        <v>43</v>
      </c>
      <c r="O286" s="87"/>
      <c r="P286" s="212">
        <f>O286*H286</f>
        <v>0</v>
      </c>
      <c r="Q286" s="212">
        <v>0.05534</v>
      </c>
      <c r="R286" s="212">
        <f>Q286*H286</f>
        <v>0.05534</v>
      </c>
      <c r="S286" s="212">
        <v>0</v>
      </c>
      <c r="T286" s="213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4" t="s">
        <v>224</v>
      </c>
      <c r="AT286" s="214" t="s">
        <v>137</v>
      </c>
      <c r="AU286" s="214" t="s">
        <v>143</v>
      </c>
      <c r="AY286" s="20" t="s">
        <v>134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20" t="s">
        <v>143</v>
      </c>
      <c r="BK286" s="215">
        <f>ROUND(I286*H286,2)</f>
        <v>0</v>
      </c>
      <c r="BL286" s="20" t="s">
        <v>224</v>
      </c>
      <c r="BM286" s="214" t="s">
        <v>550</v>
      </c>
    </row>
    <row r="287" s="2" customFormat="1">
      <c r="A287" s="41"/>
      <c r="B287" s="42"/>
      <c r="C287" s="43"/>
      <c r="D287" s="216" t="s">
        <v>145</v>
      </c>
      <c r="E287" s="43"/>
      <c r="F287" s="217" t="s">
        <v>551</v>
      </c>
      <c r="G287" s="43"/>
      <c r="H287" s="43"/>
      <c r="I287" s="218"/>
      <c r="J287" s="43"/>
      <c r="K287" s="43"/>
      <c r="L287" s="47"/>
      <c r="M287" s="219"/>
      <c r="N287" s="220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145</v>
      </c>
      <c r="AU287" s="20" t="s">
        <v>143</v>
      </c>
    </row>
    <row r="288" s="2" customFormat="1" ht="16.5" customHeight="1">
      <c r="A288" s="41"/>
      <c r="B288" s="42"/>
      <c r="C288" s="203" t="s">
        <v>552</v>
      </c>
      <c r="D288" s="203" t="s">
        <v>137</v>
      </c>
      <c r="E288" s="204" t="s">
        <v>553</v>
      </c>
      <c r="F288" s="205" t="s">
        <v>554</v>
      </c>
      <c r="G288" s="206" t="s">
        <v>497</v>
      </c>
      <c r="H288" s="207">
        <v>7</v>
      </c>
      <c r="I288" s="208"/>
      <c r="J288" s="209">
        <f>ROUND(I288*H288,2)</f>
        <v>0</v>
      </c>
      <c r="K288" s="205" t="s">
        <v>141</v>
      </c>
      <c r="L288" s="47"/>
      <c r="M288" s="210" t="s">
        <v>19</v>
      </c>
      <c r="N288" s="211" t="s">
        <v>43</v>
      </c>
      <c r="O288" s="87"/>
      <c r="P288" s="212">
        <f>O288*H288</f>
        <v>0</v>
      </c>
      <c r="Q288" s="212">
        <v>0.00012999999999999999</v>
      </c>
      <c r="R288" s="212">
        <f>Q288*H288</f>
        <v>0.00090999999999999989</v>
      </c>
      <c r="S288" s="212">
        <v>0</v>
      </c>
      <c r="T288" s="213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4" t="s">
        <v>224</v>
      </c>
      <c r="AT288" s="214" t="s">
        <v>137</v>
      </c>
      <c r="AU288" s="214" t="s">
        <v>143</v>
      </c>
      <c r="AY288" s="20" t="s">
        <v>134</v>
      </c>
      <c r="BE288" s="215">
        <f>IF(N288="základní",J288,0)</f>
        <v>0</v>
      </c>
      <c r="BF288" s="215">
        <f>IF(N288="snížená",J288,0)</f>
        <v>0</v>
      </c>
      <c r="BG288" s="215">
        <f>IF(N288="zákl. přenesená",J288,0)</f>
        <v>0</v>
      </c>
      <c r="BH288" s="215">
        <f>IF(N288="sníž. přenesená",J288,0)</f>
        <v>0</v>
      </c>
      <c r="BI288" s="215">
        <f>IF(N288="nulová",J288,0)</f>
        <v>0</v>
      </c>
      <c r="BJ288" s="20" t="s">
        <v>143</v>
      </c>
      <c r="BK288" s="215">
        <f>ROUND(I288*H288,2)</f>
        <v>0</v>
      </c>
      <c r="BL288" s="20" t="s">
        <v>224</v>
      </c>
      <c r="BM288" s="214" t="s">
        <v>555</v>
      </c>
    </row>
    <row r="289" s="2" customFormat="1">
      <c r="A289" s="41"/>
      <c r="B289" s="42"/>
      <c r="C289" s="43"/>
      <c r="D289" s="216" t="s">
        <v>145</v>
      </c>
      <c r="E289" s="43"/>
      <c r="F289" s="217" t="s">
        <v>556</v>
      </c>
      <c r="G289" s="43"/>
      <c r="H289" s="43"/>
      <c r="I289" s="218"/>
      <c r="J289" s="43"/>
      <c r="K289" s="43"/>
      <c r="L289" s="47"/>
      <c r="M289" s="219"/>
      <c r="N289" s="220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145</v>
      </c>
      <c r="AU289" s="20" t="s">
        <v>143</v>
      </c>
    </row>
    <row r="290" s="2" customFormat="1" ht="16.5" customHeight="1">
      <c r="A290" s="41"/>
      <c r="B290" s="42"/>
      <c r="C290" s="255" t="s">
        <v>557</v>
      </c>
      <c r="D290" s="255" t="s">
        <v>237</v>
      </c>
      <c r="E290" s="256" t="s">
        <v>558</v>
      </c>
      <c r="F290" s="257" t="s">
        <v>559</v>
      </c>
      <c r="G290" s="258" t="s">
        <v>233</v>
      </c>
      <c r="H290" s="259">
        <v>7</v>
      </c>
      <c r="I290" s="260"/>
      <c r="J290" s="261">
        <f>ROUND(I290*H290,2)</f>
        <v>0</v>
      </c>
      <c r="K290" s="257" t="s">
        <v>141</v>
      </c>
      <c r="L290" s="262"/>
      <c r="M290" s="263" t="s">
        <v>19</v>
      </c>
      <c r="N290" s="264" t="s">
        <v>43</v>
      </c>
      <c r="O290" s="87"/>
      <c r="P290" s="212">
        <f>O290*H290</f>
        <v>0</v>
      </c>
      <c r="Q290" s="212">
        <v>0.001</v>
      </c>
      <c r="R290" s="212">
        <f>Q290*H290</f>
        <v>0.0070000000000000001</v>
      </c>
      <c r="S290" s="212">
        <v>0</v>
      </c>
      <c r="T290" s="213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4" t="s">
        <v>307</v>
      </c>
      <c r="AT290" s="214" t="s">
        <v>237</v>
      </c>
      <c r="AU290" s="214" t="s">
        <v>143</v>
      </c>
      <c r="AY290" s="20" t="s">
        <v>134</v>
      </c>
      <c r="BE290" s="215">
        <f>IF(N290="základní",J290,0)</f>
        <v>0</v>
      </c>
      <c r="BF290" s="215">
        <f>IF(N290="snížená",J290,0)</f>
        <v>0</v>
      </c>
      <c r="BG290" s="215">
        <f>IF(N290="zákl. přenesená",J290,0)</f>
        <v>0</v>
      </c>
      <c r="BH290" s="215">
        <f>IF(N290="sníž. přenesená",J290,0)</f>
        <v>0</v>
      </c>
      <c r="BI290" s="215">
        <f>IF(N290="nulová",J290,0)</f>
        <v>0</v>
      </c>
      <c r="BJ290" s="20" t="s">
        <v>143</v>
      </c>
      <c r="BK290" s="215">
        <f>ROUND(I290*H290,2)</f>
        <v>0</v>
      </c>
      <c r="BL290" s="20" t="s">
        <v>224</v>
      </c>
      <c r="BM290" s="214" t="s">
        <v>560</v>
      </c>
    </row>
    <row r="291" s="2" customFormat="1" ht="16.5" customHeight="1">
      <c r="A291" s="41"/>
      <c r="B291" s="42"/>
      <c r="C291" s="203" t="s">
        <v>561</v>
      </c>
      <c r="D291" s="203" t="s">
        <v>137</v>
      </c>
      <c r="E291" s="204" t="s">
        <v>562</v>
      </c>
      <c r="F291" s="205" t="s">
        <v>563</v>
      </c>
      <c r="G291" s="206" t="s">
        <v>497</v>
      </c>
      <c r="H291" s="207">
        <v>2</v>
      </c>
      <c r="I291" s="208"/>
      <c r="J291" s="209">
        <f>ROUND(I291*H291,2)</f>
        <v>0</v>
      </c>
      <c r="K291" s="205" t="s">
        <v>141</v>
      </c>
      <c r="L291" s="47"/>
      <c r="M291" s="210" t="s">
        <v>19</v>
      </c>
      <c r="N291" s="211" t="s">
        <v>43</v>
      </c>
      <c r="O291" s="87"/>
      <c r="P291" s="212">
        <f>O291*H291</f>
        <v>0</v>
      </c>
      <c r="Q291" s="212">
        <v>0</v>
      </c>
      <c r="R291" s="212">
        <f>Q291*H291</f>
        <v>0</v>
      </c>
      <c r="S291" s="212">
        <v>0.00156</v>
      </c>
      <c r="T291" s="213">
        <f>S291*H291</f>
        <v>0.0031199999999999999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4" t="s">
        <v>224</v>
      </c>
      <c r="AT291" s="214" t="s">
        <v>137</v>
      </c>
      <c r="AU291" s="214" t="s">
        <v>143</v>
      </c>
      <c r="AY291" s="20" t="s">
        <v>134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20" t="s">
        <v>143</v>
      </c>
      <c r="BK291" s="215">
        <f>ROUND(I291*H291,2)</f>
        <v>0</v>
      </c>
      <c r="BL291" s="20" t="s">
        <v>224</v>
      </c>
      <c r="BM291" s="214" t="s">
        <v>564</v>
      </c>
    </row>
    <row r="292" s="2" customFormat="1">
      <c r="A292" s="41"/>
      <c r="B292" s="42"/>
      <c r="C292" s="43"/>
      <c r="D292" s="216" t="s">
        <v>145</v>
      </c>
      <c r="E292" s="43"/>
      <c r="F292" s="217" t="s">
        <v>565</v>
      </c>
      <c r="G292" s="43"/>
      <c r="H292" s="43"/>
      <c r="I292" s="218"/>
      <c r="J292" s="43"/>
      <c r="K292" s="43"/>
      <c r="L292" s="47"/>
      <c r="M292" s="219"/>
      <c r="N292" s="220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145</v>
      </c>
      <c r="AU292" s="20" t="s">
        <v>143</v>
      </c>
    </row>
    <row r="293" s="2" customFormat="1" ht="16.5" customHeight="1">
      <c r="A293" s="41"/>
      <c r="B293" s="42"/>
      <c r="C293" s="203" t="s">
        <v>566</v>
      </c>
      <c r="D293" s="203" t="s">
        <v>137</v>
      </c>
      <c r="E293" s="204" t="s">
        <v>567</v>
      </c>
      <c r="F293" s="205" t="s">
        <v>568</v>
      </c>
      <c r="G293" s="206" t="s">
        <v>233</v>
      </c>
      <c r="H293" s="207">
        <v>1</v>
      </c>
      <c r="I293" s="208"/>
      <c r="J293" s="209">
        <f>ROUND(I293*H293,2)</f>
        <v>0</v>
      </c>
      <c r="K293" s="205" t="s">
        <v>141</v>
      </c>
      <c r="L293" s="47"/>
      <c r="M293" s="210" t="s">
        <v>19</v>
      </c>
      <c r="N293" s="211" t="s">
        <v>43</v>
      </c>
      <c r="O293" s="87"/>
      <c r="P293" s="212">
        <f>O293*H293</f>
        <v>0</v>
      </c>
      <c r="Q293" s="212">
        <v>0</v>
      </c>
      <c r="R293" s="212">
        <f>Q293*H293</f>
        <v>0</v>
      </c>
      <c r="S293" s="212">
        <v>0</v>
      </c>
      <c r="T293" s="213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4" t="s">
        <v>224</v>
      </c>
      <c r="AT293" s="214" t="s">
        <v>137</v>
      </c>
      <c r="AU293" s="214" t="s">
        <v>143</v>
      </c>
      <c r="AY293" s="20" t="s">
        <v>134</v>
      </c>
      <c r="BE293" s="215">
        <f>IF(N293="základní",J293,0)</f>
        <v>0</v>
      </c>
      <c r="BF293" s="215">
        <f>IF(N293="snížená",J293,0)</f>
        <v>0</v>
      </c>
      <c r="BG293" s="215">
        <f>IF(N293="zákl. přenesená",J293,0)</f>
        <v>0</v>
      </c>
      <c r="BH293" s="215">
        <f>IF(N293="sníž. přenesená",J293,0)</f>
        <v>0</v>
      </c>
      <c r="BI293" s="215">
        <f>IF(N293="nulová",J293,0)</f>
        <v>0</v>
      </c>
      <c r="BJ293" s="20" t="s">
        <v>143</v>
      </c>
      <c r="BK293" s="215">
        <f>ROUND(I293*H293,2)</f>
        <v>0</v>
      </c>
      <c r="BL293" s="20" t="s">
        <v>224</v>
      </c>
      <c r="BM293" s="214" t="s">
        <v>569</v>
      </c>
    </row>
    <row r="294" s="2" customFormat="1">
      <c r="A294" s="41"/>
      <c r="B294" s="42"/>
      <c r="C294" s="43"/>
      <c r="D294" s="216" t="s">
        <v>145</v>
      </c>
      <c r="E294" s="43"/>
      <c r="F294" s="217" t="s">
        <v>570</v>
      </c>
      <c r="G294" s="43"/>
      <c r="H294" s="43"/>
      <c r="I294" s="218"/>
      <c r="J294" s="43"/>
      <c r="K294" s="43"/>
      <c r="L294" s="47"/>
      <c r="M294" s="219"/>
      <c r="N294" s="220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145</v>
      </c>
      <c r="AU294" s="20" t="s">
        <v>143</v>
      </c>
    </row>
    <row r="295" s="2" customFormat="1" ht="16.5" customHeight="1">
      <c r="A295" s="41"/>
      <c r="B295" s="42"/>
      <c r="C295" s="255" t="s">
        <v>571</v>
      </c>
      <c r="D295" s="255" t="s">
        <v>237</v>
      </c>
      <c r="E295" s="256" t="s">
        <v>572</v>
      </c>
      <c r="F295" s="257" t="s">
        <v>573</v>
      </c>
      <c r="G295" s="258" t="s">
        <v>233</v>
      </c>
      <c r="H295" s="259">
        <v>1</v>
      </c>
      <c r="I295" s="260"/>
      <c r="J295" s="261">
        <f>ROUND(I295*H295,2)</f>
        <v>0</v>
      </c>
      <c r="K295" s="257" t="s">
        <v>141</v>
      </c>
      <c r="L295" s="262"/>
      <c r="M295" s="263" t="s">
        <v>19</v>
      </c>
      <c r="N295" s="264" t="s">
        <v>43</v>
      </c>
      <c r="O295" s="87"/>
      <c r="P295" s="212">
        <f>O295*H295</f>
        <v>0</v>
      </c>
      <c r="Q295" s="212">
        <v>0.0018</v>
      </c>
      <c r="R295" s="212">
        <f>Q295*H295</f>
        <v>0.0018</v>
      </c>
      <c r="S295" s="212">
        <v>0</v>
      </c>
      <c r="T295" s="213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4" t="s">
        <v>307</v>
      </c>
      <c r="AT295" s="214" t="s">
        <v>237</v>
      </c>
      <c r="AU295" s="214" t="s">
        <v>143</v>
      </c>
      <c r="AY295" s="20" t="s">
        <v>134</v>
      </c>
      <c r="BE295" s="215">
        <f>IF(N295="základní",J295,0)</f>
        <v>0</v>
      </c>
      <c r="BF295" s="215">
        <f>IF(N295="snížená",J295,0)</f>
        <v>0</v>
      </c>
      <c r="BG295" s="215">
        <f>IF(N295="zákl. přenesená",J295,0)</f>
        <v>0</v>
      </c>
      <c r="BH295" s="215">
        <f>IF(N295="sníž. přenesená",J295,0)</f>
        <v>0</v>
      </c>
      <c r="BI295" s="215">
        <f>IF(N295="nulová",J295,0)</f>
        <v>0</v>
      </c>
      <c r="BJ295" s="20" t="s">
        <v>143</v>
      </c>
      <c r="BK295" s="215">
        <f>ROUND(I295*H295,2)</f>
        <v>0</v>
      </c>
      <c r="BL295" s="20" t="s">
        <v>224</v>
      </c>
      <c r="BM295" s="214" t="s">
        <v>574</v>
      </c>
    </row>
    <row r="296" s="2" customFormat="1" ht="16.5" customHeight="1">
      <c r="A296" s="41"/>
      <c r="B296" s="42"/>
      <c r="C296" s="203" t="s">
        <v>575</v>
      </c>
      <c r="D296" s="203" t="s">
        <v>137</v>
      </c>
      <c r="E296" s="204" t="s">
        <v>576</v>
      </c>
      <c r="F296" s="205" t="s">
        <v>577</v>
      </c>
      <c r="G296" s="206" t="s">
        <v>233</v>
      </c>
      <c r="H296" s="207">
        <v>1</v>
      </c>
      <c r="I296" s="208"/>
      <c r="J296" s="209">
        <f>ROUND(I296*H296,2)</f>
        <v>0</v>
      </c>
      <c r="K296" s="205" t="s">
        <v>141</v>
      </c>
      <c r="L296" s="47"/>
      <c r="M296" s="210" t="s">
        <v>19</v>
      </c>
      <c r="N296" s="211" t="s">
        <v>43</v>
      </c>
      <c r="O296" s="87"/>
      <c r="P296" s="212">
        <f>O296*H296</f>
        <v>0</v>
      </c>
      <c r="Q296" s="212">
        <v>4.0000000000000003E-05</v>
      </c>
      <c r="R296" s="212">
        <f>Q296*H296</f>
        <v>4.0000000000000003E-05</v>
      </c>
      <c r="S296" s="212">
        <v>0</v>
      </c>
      <c r="T296" s="213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14" t="s">
        <v>224</v>
      </c>
      <c r="AT296" s="214" t="s">
        <v>137</v>
      </c>
      <c r="AU296" s="214" t="s">
        <v>143</v>
      </c>
      <c r="AY296" s="20" t="s">
        <v>134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20" t="s">
        <v>143</v>
      </c>
      <c r="BK296" s="215">
        <f>ROUND(I296*H296,2)</f>
        <v>0</v>
      </c>
      <c r="BL296" s="20" t="s">
        <v>224</v>
      </c>
      <c r="BM296" s="214" t="s">
        <v>578</v>
      </c>
    </row>
    <row r="297" s="2" customFormat="1">
      <c r="A297" s="41"/>
      <c r="B297" s="42"/>
      <c r="C297" s="43"/>
      <c r="D297" s="216" t="s">
        <v>145</v>
      </c>
      <c r="E297" s="43"/>
      <c r="F297" s="217" t="s">
        <v>579</v>
      </c>
      <c r="G297" s="43"/>
      <c r="H297" s="43"/>
      <c r="I297" s="218"/>
      <c r="J297" s="43"/>
      <c r="K297" s="43"/>
      <c r="L297" s="47"/>
      <c r="M297" s="219"/>
      <c r="N297" s="220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145</v>
      </c>
      <c r="AU297" s="20" t="s">
        <v>143</v>
      </c>
    </row>
    <row r="298" s="2" customFormat="1" ht="16.5" customHeight="1">
      <c r="A298" s="41"/>
      <c r="B298" s="42"/>
      <c r="C298" s="255" t="s">
        <v>580</v>
      </c>
      <c r="D298" s="255" t="s">
        <v>237</v>
      </c>
      <c r="E298" s="256" t="s">
        <v>581</v>
      </c>
      <c r="F298" s="257" t="s">
        <v>582</v>
      </c>
      <c r="G298" s="258" t="s">
        <v>233</v>
      </c>
      <c r="H298" s="259">
        <v>1</v>
      </c>
      <c r="I298" s="260"/>
      <c r="J298" s="261">
        <f>ROUND(I298*H298,2)</f>
        <v>0</v>
      </c>
      <c r="K298" s="257" t="s">
        <v>141</v>
      </c>
      <c r="L298" s="262"/>
      <c r="M298" s="263" t="s">
        <v>19</v>
      </c>
      <c r="N298" s="264" t="s">
        <v>43</v>
      </c>
      <c r="O298" s="87"/>
      <c r="P298" s="212">
        <f>O298*H298</f>
        <v>0</v>
      </c>
      <c r="Q298" s="212">
        <v>0.00147</v>
      </c>
      <c r="R298" s="212">
        <f>Q298*H298</f>
        <v>0.00147</v>
      </c>
      <c r="S298" s="212">
        <v>0</v>
      </c>
      <c r="T298" s="213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4" t="s">
        <v>307</v>
      </c>
      <c r="AT298" s="214" t="s">
        <v>237</v>
      </c>
      <c r="AU298" s="214" t="s">
        <v>143</v>
      </c>
      <c r="AY298" s="20" t="s">
        <v>134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20" t="s">
        <v>143</v>
      </c>
      <c r="BK298" s="215">
        <f>ROUND(I298*H298,2)</f>
        <v>0</v>
      </c>
      <c r="BL298" s="20" t="s">
        <v>224</v>
      </c>
      <c r="BM298" s="214" t="s">
        <v>583</v>
      </c>
    </row>
    <row r="299" s="2" customFormat="1" ht="16.5" customHeight="1">
      <c r="A299" s="41"/>
      <c r="B299" s="42"/>
      <c r="C299" s="203" t="s">
        <v>584</v>
      </c>
      <c r="D299" s="203" t="s">
        <v>137</v>
      </c>
      <c r="E299" s="204" t="s">
        <v>585</v>
      </c>
      <c r="F299" s="205" t="s">
        <v>586</v>
      </c>
      <c r="G299" s="206" t="s">
        <v>497</v>
      </c>
      <c r="H299" s="207">
        <v>1</v>
      </c>
      <c r="I299" s="208"/>
      <c r="J299" s="209">
        <f>ROUND(I299*H299,2)</f>
        <v>0</v>
      </c>
      <c r="K299" s="205" t="s">
        <v>141</v>
      </c>
      <c r="L299" s="47"/>
      <c r="M299" s="210" t="s">
        <v>19</v>
      </c>
      <c r="N299" s="211" t="s">
        <v>43</v>
      </c>
      <c r="O299" s="87"/>
      <c r="P299" s="212">
        <f>O299*H299</f>
        <v>0</v>
      </c>
      <c r="Q299" s="212">
        <v>0.00012</v>
      </c>
      <c r="R299" s="212">
        <f>Q299*H299</f>
        <v>0.00012</v>
      </c>
      <c r="S299" s="212">
        <v>0</v>
      </c>
      <c r="T299" s="213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4" t="s">
        <v>224</v>
      </c>
      <c r="AT299" s="214" t="s">
        <v>137</v>
      </c>
      <c r="AU299" s="214" t="s">
        <v>143</v>
      </c>
      <c r="AY299" s="20" t="s">
        <v>134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20" t="s">
        <v>143</v>
      </c>
      <c r="BK299" s="215">
        <f>ROUND(I299*H299,2)</f>
        <v>0</v>
      </c>
      <c r="BL299" s="20" t="s">
        <v>224</v>
      </c>
      <c r="BM299" s="214" t="s">
        <v>587</v>
      </c>
    </row>
    <row r="300" s="2" customFormat="1">
      <c r="A300" s="41"/>
      <c r="B300" s="42"/>
      <c r="C300" s="43"/>
      <c r="D300" s="216" t="s">
        <v>145</v>
      </c>
      <c r="E300" s="43"/>
      <c r="F300" s="217" t="s">
        <v>588</v>
      </c>
      <c r="G300" s="43"/>
      <c r="H300" s="43"/>
      <c r="I300" s="218"/>
      <c r="J300" s="43"/>
      <c r="K300" s="43"/>
      <c r="L300" s="47"/>
      <c r="M300" s="219"/>
      <c r="N300" s="220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145</v>
      </c>
      <c r="AU300" s="20" t="s">
        <v>143</v>
      </c>
    </row>
    <row r="301" s="2" customFormat="1" ht="16.5" customHeight="1">
      <c r="A301" s="41"/>
      <c r="B301" s="42"/>
      <c r="C301" s="255" t="s">
        <v>589</v>
      </c>
      <c r="D301" s="255" t="s">
        <v>237</v>
      </c>
      <c r="E301" s="256" t="s">
        <v>590</v>
      </c>
      <c r="F301" s="257" t="s">
        <v>591</v>
      </c>
      <c r="G301" s="258" t="s">
        <v>233</v>
      </c>
      <c r="H301" s="259">
        <v>1</v>
      </c>
      <c r="I301" s="260"/>
      <c r="J301" s="261">
        <f>ROUND(I301*H301,2)</f>
        <v>0</v>
      </c>
      <c r="K301" s="257" t="s">
        <v>141</v>
      </c>
      <c r="L301" s="262"/>
      <c r="M301" s="263" t="s">
        <v>19</v>
      </c>
      <c r="N301" s="264" t="s">
        <v>43</v>
      </c>
      <c r="O301" s="87"/>
      <c r="P301" s="212">
        <f>O301*H301</f>
        <v>0</v>
      </c>
      <c r="Q301" s="212">
        <v>0.0030500000000000002</v>
      </c>
      <c r="R301" s="212">
        <f>Q301*H301</f>
        <v>0.0030500000000000002</v>
      </c>
      <c r="S301" s="212">
        <v>0</v>
      </c>
      <c r="T301" s="213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14" t="s">
        <v>307</v>
      </c>
      <c r="AT301" s="214" t="s">
        <v>237</v>
      </c>
      <c r="AU301" s="214" t="s">
        <v>143</v>
      </c>
      <c r="AY301" s="20" t="s">
        <v>134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20" t="s">
        <v>143</v>
      </c>
      <c r="BK301" s="215">
        <f>ROUND(I301*H301,2)</f>
        <v>0</v>
      </c>
      <c r="BL301" s="20" t="s">
        <v>224</v>
      </c>
      <c r="BM301" s="214" t="s">
        <v>592</v>
      </c>
    </row>
    <row r="302" s="2" customFormat="1" ht="16.5" customHeight="1">
      <c r="A302" s="41"/>
      <c r="B302" s="42"/>
      <c r="C302" s="203" t="s">
        <v>593</v>
      </c>
      <c r="D302" s="203" t="s">
        <v>137</v>
      </c>
      <c r="E302" s="204" t="s">
        <v>594</v>
      </c>
      <c r="F302" s="205" t="s">
        <v>595</v>
      </c>
      <c r="G302" s="206" t="s">
        <v>233</v>
      </c>
      <c r="H302" s="207">
        <v>1</v>
      </c>
      <c r="I302" s="208"/>
      <c r="J302" s="209">
        <f>ROUND(I302*H302,2)</f>
        <v>0</v>
      </c>
      <c r="K302" s="205" t="s">
        <v>141</v>
      </c>
      <c r="L302" s="47"/>
      <c r="M302" s="210" t="s">
        <v>19</v>
      </c>
      <c r="N302" s="211" t="s">
        <v>43</v>
      </c>
      <c r="O302" s="87"/>
      <c r="P302" s="212">
        <f>O302*H302</f>
        <v>0</v>
      </c>
      <c r="Q302" s="212">
        <v>0</v>
      </c>
      <c r="R302" s="212">
        <f>Q302*H302</f>
        <v>0</v>
      </c>
      <c r="S302" s="212">
        <v>0.0022499999999999998</v>
      </c>
      <c r="T302" s="213">
        <f>S302*H302</f>
        <v>0.0022499999999999998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4" t="s">
        <v>224</v>
      </c>
      <c r="AT302" s="214" t="s">
        <v>137</v>
      </c>
      <c r="AU302" s="214" t="s">
        <v>143</v>
      </c>
      <c r="AY302" s="20" t="s">
        <v>134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20" t="s">
        <v>143</v>
      </c>
      <c r="BK302" s="215">
        <f>ROUND(I302*H302,2)</f>
        <v>0</v>
      </c>
      <c r="BL302" s="20" t="s">
        <v>224</v>
      </c>
      <c r="BM302" s="214" t="s">
        <v>596</v>
      </c>
    </row>
    <row r="303" s="2" customFormat="1">
      <c r="A303" s="41"/>
      <c r="B303" s="42"/>
      <c r="C303" s="43"/>
      <c r="D303" s="216" t="s">
        <v>145</v>
      </c>
      <c r="E303" s="43"/>
      <c r="F303" s="217" t="s">
        <v>597</v>
      </c>
      <c r="G303" s="43"/>
      <c r="H303" s="43"/>
      <c r="I303" s="218"/>
      <c r="J303" s="43"/>
      <c r="K303" s="43"/>
      <c r="L303" s="47"/>
      <c r="M303" s="219"/>
      <c r="N303" s="220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145</v>
      </c>
      <c r="AU303" s="20" t="s">
        <v>143</v>
      </c>
    </row>
    <row r="304" s="2" customFormat="1" ht="21.75" customHeight="1">
      <c r="A304" s="41"/>
      <c r="B304" s="42"/>
      <c r="C304" s="203" t="s">
        <v>598</v>
      </c>
      <c r="D304" s="203" t="s">
        <v>137</v>
      </c>
      <c r="E304" s="204" t="s">
        <v>599</v>
      </c>
      <c r="F304" s="205" t="s">
        <v>600</v>
      </c>
      <c r="G304" s="206" t="s">
        <v>233</v>
      </c>
      <c r="H304" s="207">
        <v>4</v>
      </c>
      <c r="I304" s="208"/>
      <c r="J304" s="209">
        <f>ROUND(I304*H304,2)</f>
        <v>0</v>
      </c>
      <c r="K304" s="205" t="s">
        <v>141</v>
      </c>
      <c r="L304" s="47"/>
      <c r="M304" s="210" t="s">
        <v>19</v>
      </c>
      <c r="N304" s="211" t="s">
        <v>43</v>
      </c>
      <c r="O304" s="87"/>
      <c r="P304" s="212">
        <f>O304*H304</f>
        <v>0</v>
      </c>
      <c r="Q304" s="212">
        <v>0.00019000000000000001</v>
      </c>
      <c r="R304" s="212">
        <f>Q304*H304</f>
        <v>0.00076000000000000004</v>
      </c>
      <c r="S304" s="212">
        <v>0</v>
      </c>
      <c r="T304" s="213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14" t="s">
        <v>224</v>
      </c>
      <c r="AT304" s="214" t="s">
        <v>137</v>
      </c>
      <c r="AU304" s="214" t="s">
        <v>143</v>
      </c>
      <c r="AY304" s="20" t="s">
        <v>134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20" t="s">
        <v>143</v>
      </c>
      <c r="BK304" s="215">
        <f>ROUND(I304*H304,2)</f>
        <v>0</v>
      </c>
      <c r="BL304" s="20" t="s">
        <v>224</v>
      </c>
      <c r="BM304" s="214" t="s">
        <v>601</v>
      </c>
    </row>
    <row r="305" s="2" customFormat="1">
      <c r="A305" s="41"/>
      <c r="B305" s="42"/>
      <c r="C305" s="43"/>
      <c r="D305" s="216" t="s">
        <v>145</v>
      </c>
      <c r="E305" s="43"/>
      <c r="F305" s="217" t="s">
        <v>602</v>
      </c>
      <c r="G305" s="43"/>
      <c r="H305" s="43"/>
      <c r="I305" s="218"/>
      <c r="J305" s="43"/>
      <c r="K305" s="43"/>
      <c r="L305" s="47"/>
      <c r="M305" s="219"/>
      <c r="N305" s="220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145</v>
      </c>
      <c r="AU305" s="20" t="s">
        <v>143</v>
      </c>
    </row>
    <row r="306" s="2" customFormat="1" ht="16.5" customHeight="1">
      <c r="A306" s="41"/>
      <c r="B306" s="42"/>
      <c r="C306" s="255" t="s">
        <v>603</v>
      </c>
      <c r="D306" s="255" t="s">
        <v>237</v>
      </c>
      <c r="E306" s="256" t="s">
        <v>604</v>
      </c>
      <c r="F306" s="257" t="s">
        <v>605</v>
      </c>
      <c r="G306" s="258" t="s">
        <v>233</v>
      </c>
      <c r="H306" s="259">
        <v>1</v>
      </c>
      <c r="I306" s="260"/>
      <c r="J306" s="261">
        <f>ROUND(I306*H306,2)</f>
        <v>0</v>
      </c>
      <c r="K306" s="257" t="s">
        <v>141</v>
      </c>
      <c r="L306" s="262"/>
      <c r="M306" s="263" t="s">
        <v>19</v>
      </c>
      <c r="N306" s="264" t="s">
        <v>43</v>
      </c>
      <c r="O306" s="87"/>
      <c r="P306" s="212">
        <f>O306*H306</f>
        <v>0</v>
      </c>
      <c r="Q306" s="212">
        <v>0.00038999999999999999</v>
      </c>
      <c r="R306" s="212">
        <f>Q306*H306</f>
        <v>0.00038999999999999999</v>
      </c>
      <c r="S306" s="212">
        <v>0</v>
      </c>
      <c r="T306" s="213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4" t="s">
        <v>307</v>
      </c>
      <c r="AT306" s="214" t="s">
        <v>237</v>
      </c>
      <c r="AU306" s="214" t="s">
        <v>143</v>
      </c>
      <c r="AY306" s="20" t="s">
        <v>134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20" t="s">
        <v>143</v>
      </c>
      <c r="BK306" s="215">
        <f>ROUND(I306*H306,2)</f>
        <v>0</v>
      </c>
      <c r="BL306" s="20" t="s">
        <v>224</v>
      </c>
      <c r="BM306" s="214" t="s">
        <v>606</v>
      </c>
    </row>
    <row r="307" s="2" customFormat="1" ht="24.15" customHeight="1">
      <c r="A307" s="41"/>
      <c r="B307" s="42"/>
      <c r="C307" s="255" t="s">
        <v>607</v>
      </c>
      <c r="D307" s="255" t="s">
        <v>237</v>
      </c>
      <c r="E307" s="256" t="s">
        <v>608</v>
      </c>
      <c r="F307" s="257" t="s">
        <v>609</v>
      </c>
      <c r="G307" s="258" t="s">
        <v>233</v>
      </c>
      <c r="H307" s="259">
        <v>1</v>
      </c>
      <c r="I307" s="260"/>
      <c r="J307" s="261">
        <f>ROUND(I307*H307,2)</f>
        <v>0</v>
      </c>
      <c r="K307" s="257" t="s">
        <v>141</v>
      </c>
      <c r="L307" s="262"/>
      <c r="M307" s="263" t="s">
        <v>19</v>
      </c>
      <c r="N307" s="264" t="s">
        <v>43</v>
      </c>
      <c r="O307" s="87"/>
      <c r="P307" s="212">
        <f>O307*H307</f>
        <v>0</v>
      </c>
      <c r="Q307" s="212">
        <v>0.00032000000000000003</v>
      </c>
      <c r="R307" s="212">
        <f>Q307*H307</f>
        <v>0.00032000000000000003</v>
      </c>
      <c r="S307" s="212">
        <v>0</v>
      </c>
      <c r="T307" s="213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4" t="s">
        <v>307</v>
      </c>
      <c r="AT307" s="214" t="s">
        <v>237</v>
      </c>
      <c r="AU307" s="214" t="s">
        <v>143</v>
      </c>
      <c r="AY307" s="20" t="s">
        <v>134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20" t="s">
        <v>143</v>
      </c>
      <c r="BK307" s="215">
        <f>ROUND(I307*H307,2)</f>
        <v>0</v>
      </c>
      <c r="BL307" s="20" t="s">
        <v>224</v>
      </c>
      <c r="BM307" s="214" t="s">
        <v>610</v>
      </c>
    </row>
    <row r="308" s="2" customFormat="1" ht="16.5" customHeight="1">
      <c r="A308" s="41"/>
      <c r="B308" s="42"/>
      <c r="C308" s="255" t="s">
        <v>611</v>
      </c>
      <c r="D308" s="255" t="s">
        <v>237</v>
      </c>
      <c r="E308" s="256" t="s">
        <v>612</v>
      </c>
      <c r="F308" s="257" t="s">
        <v>613</v>
      </c>
      <c r="G308" s="258" t="s">
        <v>233</v>
      </c>
      <c r="H308" s="259">
        <v>2</v>
      </c>
      <c r="I308" s="260"/>
      <c r="J308" s="261">
        <f>ROUND(I308*H308,2)</f>
        <v>0</v>
      </c>
      <c r="K308" s="257" t="s">
        <v>141</v>
      </c>
      <c r="L308" s="262"/>
      <c r="M308" s="263" t="s">
        <v>19</v>
      </c>
      <c r="N308" s="264" t="s">
        <v>43</v>
      </c>
      <c r="O308" s="87"/>
      <c r="P308" s="212">
        <f>O308*H308</f>
        <v>0</v>
      </c>
      <c r="Q308" s="212">
        <v>0.00024000000000000001</v>
      </c>
      <c r="R308" s="212">
        <f>Q308*H308</f>
        <v>0.00048000000000000001</v>
      </c>
      <c r="S308" s="212">
        <v>0</v>
      </c>
      <c r="T308" s="213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4" t="s">
        <v>307</v>
      </c>
      <c r="AT308" s="214" t="s">
        <v>237</v>
      </c>
      <c r="AU308" s="214" t="s">
        <v>143</v>
      </c>
      <c r="AY308" s="20" t="s">
        <v>134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20" t="s">
        <v>143</v>
      </c>
      <c r="BK308" s="215">
        <f>ROUND(I308*H308,2)</f>
        <v>0</v>
      </c>
      <c r="BL308" s="20" t="s">
        <v>224</v>
      </c>
      <c r="BM308" s="214" t="s">
        <v>614</v>
      </c>
    </row>
    <row r="309" s="2" customFormat="1" ht="24.15" customHeight="1">
      <c r="A309" s="41"/>
      <c r="B309" s="42"/>
      <c r="C309" s="203" t="s">
        <v>615</v>
      </c>
      <c r="D309" s="203" t="s">
        <v>137</v>
      </c>
      <c r="E309" s="204" t="s">
        <v>616</v>
      </c>
      <c r="F309" s="205" t="s">
        <v>617</v>
      </c>
      <c r="G309" s="206" t="s">
        <v>386</v>
      </c>
      <c r="H309" s="265"/>
      <c r="I309" s="208"/>
      <c r="J309" s="209">
        <f>ROUND(I309*H309,2)</f>
        <v>0</v>
      </c>
      <c r="K309" s="205" t="s">
        <v>141</v>
      </c>
      <c r="L309" s="47"/>
      <c r="M309" s="210" t="s">
        <v>19</v>
      </c>
      <c r="N309" s="211" t="s">
        <v>43</v>
      </c>
      <c r="O309" s="87"/>
      <c r="P309" s="212">
        <f>O309*H309</f>
        <v>0</v>
      </c>
      <c r="Q309" s="212">
        <v>0</v>
      </c>
      <c r="R309" s="212">
        <f>Q309*H309</f>
        <v>0</v>
      </c>
      <c r="S309" s="212">
        <v>0</v>
      </c>
      <c r="T309" s="213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4" t="s">
        <v>224</v>
      </c>
      <c r="AT309" s="214" t="s">
        <v>137</v>
      </c>
      <c r="AU309" s="214" t="s">
        <v>143</v>
      </c>
      <c r="AY309" s="20" t="s">
        <v>134</v>
      </c>
      <c r="BE309" s="215">
        <f>IF(N309="základní",J309,0)</f>
        <v>0</v>
      </c>
      <c r="BF309" s="215">
        <f>IF(N309="snížená",J309,0)</f>
        <v>0</v>
      </c>
      <c r="BG309" s="215">
        <f>IF(N309="zákl. přenesená",J309,0)</f>
        <v>0</v>
      </c>
      <c r="BH309" s="215">
        <f>IF(N309="sníž. přenesená",J309,0)</f>
        <v>0</v>
      </c>
      <c r="BI309" s="215">
        <f>IF(N309="nulová",J309,0)</f>
        <v>0</v>
      </c>
      <c r="BJ309" s="20" t="s">
        <v>143</v>
      </c>
      <c r="BK309" s="215">
        <f>ROUND(I309*H309,2)</f>
        <v>0</v>
      </c>
      <c r="BL309" s="20" t="s">
        <v>224</v>
      </c>
      <c r="BM309" s="214" t="s">
        <v>618</v>
      </c>
    </row>
    <row r="310" s="2" customFormat="1">
      <c r="A310" s="41"/>
      <c r="B310" s="42"/>
      <c r="C310" s="43"/>
      <c r="D310" s="216" t="s">
        <v>145</v>
      </c>
      <c r="E310" s="43"/>
      <c r="F310" s="217" t="s">
        <v>619</v>
      </c>
      <c r="G310" s="43"/>
      <c r="H310" s="43"/>
      <c r="I310" s="218"/>
      <c r="J310" s="43"/>
      <c r="K310" s="43"/>
      <c r="L310" s="47"/>
      <c r="M310" s="219"/>
      <c r="N310" s="220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145</v>
      </c>
      <c r="AU310" s="20" t="s">
        <v>143</v>
      </c>
    </row>
    <row r="311" s="12" customFormat="1" ht="22.8" customHeight="1">
      <c r="A311" s="12"/>
      <c r="B311" s="187"/>
      <c r="C311" s="188"/>
      <c r="D311" s="189" t="s">
        <v>70</v>
      </c>
      <c r="E311" s="201" t="s">
        <v>620</v>
      </c>
      <c r="F311" s="201" t="s">
        <v>621</v>
      </c>
      <c r="G311" s="188"/>
      <c r="H311" s="188"/>
      <c r="I311" s="191"/>
      <c r="J311" s="202">
        <f>BK311</f>
        <v>0</v>
      </c>
      <c r="K311" s="188"/>
      <c r="L311" s="193"/>
      <c r="M311" s="194"/>
      <c r="N311" s="195"/>
      <c r="O311" s="195"/>
      <c r="P311" s="196">
        <f>SUM(P312:P314)</f>
        <v>0</v>
      </c>
      <c r="Q311" s="195"/>
      <c r="R311" s="196">
        <f>SUM(R312:R314)</f>
        <v>0.0091999999999999998</v>
      </c>
      <c r="S311" s="195"/>
      <c r="T311" s="197">
        <f>SUM(T312:T314)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198" t="s">
        <v>143</v>
      </c>
      <c r="AT311" s="199" t="s">
        <v>70</v>
      </c>
      <c r="AU311" s="199" t="s">
        <v>79</v>
      </c>
      <c r="AY311" s="198" t="s">
        <v>134</v>
      </c>
      <c r="BK311" s="200">
        <f>SUM(BK312:BK314)</f>
        <v>0</v>
      </c>
    </row>
    <row r="312" s="2" customFormat="1" ht="21.75" customHeight="1">
      <c r="A312" s="41"/>
      <c r="B312" s="42"/>
      <c r="C312" s="203" t="s">
        <v>622</v>
      </c>
      <c r="D312" s="203" t="s">
        <v>137</v>
      </c>
      <c r="E312" s="204" t="s">
        <v>623</v>
      </c>
      <c r="F312" s="205" t="s">
        <v>624</v>
      </c>
      <c r="G312" s="206" t="s">
        <v>497</v>
      </c>
      <c r="H312" s="207">
        <v>1</v>
      </c>
      <c r="I312" s="208"/>
      <c r="J312" s="209">
        <f>ROUND(I312*H312,2)</f>
        <v>0</v>
      </c>
      <c r="K312" s="205" t="s">
        <v>19</v>
      </c>
      <c r="L312" s="47"/>
      <c r="M312" s="210" t="s">
        <v>19</v>
      </c>
      <c r="N312" s="211" t="s">
        <v>43</v>
      </c>
      <c r="O312" s="87"/>
      <c r="P312" s="212">
        <f>O312*H312</f>
        <v>0</v>
      </c>
      <c r="Q312" s="212">
        <v>0.0091999999999999998</v>
      </c>
      <c r="R312" s="212">
        <f>Q312*H312</f>
        <v>0.0091999999999999998</v>
      </c>
      <c r="S312" s="212">
        <v>0</v>
      </c>
      <c r="T312" s="213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4" t="s">
        <v>224</v>
      </c>
      <c r="AT312" s="214" t="s">
        <v>137</v>
      </c>
      <c r="AU312" s="214" t="s">
        <v>143</v>
      </c>
      <c r="AY312" s="20" t="s">
        <v>134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20" t="s">
        <v>143</v>
      </c>
      <c r="BK312" s="215">
        <f>ROUND(I312*H312,2)</f>
        <v>0</v>
      </c>
      <c r="BL312" s="20" t="s">
        <v>224</v>
      </c>
      <c r="BM312" s="214" t="s">
        <v>625</v>
      </c>
    </row>
    <row r="313" s="2" customFormat="1" ht="24.15" customHeight="1">
      <c r="A313" s="41"/>
      <c r="B313" s="42"/>
      <c r="C313" s="203" t="s">
        <v>626</v>
      </c>
      <c r="D313" s="203" t="s">
        <v>137</v>
      </c>
      <c r="E313" s="204" t="s">
        <v>627</v>
      </c>
      <c r="F313" s="205" t="s">
        <v>628</v>
      </c>
      <c r="G313" s="206" t="s">
        <v>386</v>
      </c>
      <c r="H313" s="265"/>
      <c r="I313" s="208"/>
      <c r="J313" s="209">
        <f>ROUND(I313*H313,2)</f>
        <v>0</v>
      </c>
      <c r="K313" s="205" t="s">
        <v>141</v>
      </c>
      <c r="L313" s="47"/>
      <c r="M313" s="210" t="s">
        <v>19</v>
      </c>
      <c r="N313" s="211" t="s">
        <v>43</v>
      </c>
      <c r="O313" s="87"/>
      <c r="P313" s="212">
        <f>O313*H313</f>
        <v>0</v>
      </c>
      <c r="Q313" s="212">
        <v>0</v>
      </c>
      <c r="R313" s="212">
        <f>Q313*H313</f>
        <v>0</v>
      </c>
      <c r="S313" s="212">
        <v>0</v>
      </c>
      <c r="T313" s="213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4" t="s">
        <v>224</v>
      </c>
      <c r="AT313" s="214" t="s">
        <v>137</v>
      </c>
      <c r="AU313" s="214" t="s">
        <v>143</v>
      </c>
      <c r="AY313" s="20" t="s">
        <v>134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20" t="s">
        <v>143</v>
      </c>
      <c r="BK313" s="215">
        <f>ROUND(I313*H313,2)</f>
        <v>0</v>
      </c>
      <c r="BL313" s="20" t="s">
        <v>224</v>
      </c>
      <c r="BM313" s="214" t="s">
        <v>629</v>
      </c>
    </row>
    <row r="314" s="2" customFormat="1">
      <c r="A314" s="41"/>
      <c r="B314" s="42"/>
      <c r="C314" s="43"/>
      <c r="D314" s="216" t="s">
        <v>145</v>
      </c>
      <c r="E314" s="43"/>
      <c r="F314" s="217" t="s">
        <v>630</v>
      </c>
      <c r="G314" s="43"/>
      <c r="H314" s="43"/>
      <c r="I314" s="218"/>
      <c r="J314" s="43"/>
      <c r="K314" s="43"/>
      <c r="L314" s="47"/>
      <c r="M314" s="219"/>
      <c r="N314" s="220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145</v>
      </c>
      <c r="AU314" s="20" t="s">
        <v>143</v>
      </c>
    </row>
    <row r="315" s="12" customFormat="1" ht="22.8" customHeight="1">
      <c r="A315" s="12"/>
      <c r="B315" s="187"/>
      <c r="C315" s="188"/>
      <c r="D315" s="189" t="s">
        <v>70</v>
      </c>
      <c r="E315" s="201" t="s">
        <v>631</v>
      </c>
      <c r="F315" s="201" t="s">
        <v>632</v>
      </c>
      <c r="G315" s="188"/>
      <c r="H315" s="188"/>
      <c r="I315" s="191"/>
      <c r="J315" s="202">
        <f>BK315</f>
        <v>0</v>
      </c>
      <c r="K315" s="188"/>
      <c r="L315" s="193"/>
      <c r="M315" s="194"/>
      <c r="N315" s="195"/>
      <c r="O315" s="195"/>
      <c r="P315" s="196">
        <f>SUM(P316:P330)</f>
        <v>0</v>
      </c>
      <c r="Q315" s="195"/>
      <c r="R315" s="196">
        <f>SUM(R316:R330)</f>
        <v>0.0038500000000000006</v>
      </c>
      <c r="S315" s="195"/>
      <c r="T315" s="197">
        <f>SUM(T316:T330)</f>
        <v>0.007340000000000001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98" t="s">
        <v>143</v>
      </c>
      <c r="AT315" s="199" t="s">
        <v>70</v>
      </c>
      <c r="AU315" s="199" t="s">
        <v>79</v>
      </c>
      <c r="AY315" s="198" t="s">
        <v>134</v>
      </c>
      <c r="BK315" s="200">
        <f>SUM(BK316:BK330)</f>
        <v>0</v>
      </c>
    </row>
    <row r="316" s="2" customFormat="1" ht="16.5" customHeight="1">
      <c r="A316" s="41"/>
      <c r="B316" s="42"/>
      <c r="C316" s="203" t="s">
        <v>633</v>
      </c>
      <c r="D316" s="203" t="s">
        <v>137</v>
      </c>
      <c r="E316" s="204" t="s">
        <v>634</v>
      </c>
      <c r="F316" s="205" t="s">
        <v>635</v>
      </c>
      <c r="G316" s="206" t="s">
        <v>149</v>
      </c>
      <c r="H316" s="207">
        <v>1.5</v>
      </c>
      <c r="I316" s="208"/>
      <c r="J316" s="209">
        <f>ROUND(I316*H316,2)</f>
        <v>0</v>
      </c>
      <c r="K316" s="205" t="s">
        <v>141</v>
      </c>
      <c r="L316" s="47"/>
      <c r="M316" s="210" t="s">
        <v>19</v>
      </c>
      <c r="N316" s="211" t="s">
        <v>43</v>
      </c>
      <c r="O316" s="87"/>
      <c r="P316" s="212">
        <f>O316*H316</f>
        <v>0</v>
      </c>
      <c r="Q316" s="212">
        <v>2.0000000000000002E-05</v>
      </c>
      <c r="R316" s="212">
        <f>Q316*H316</f>
        <v>3.0000000000000004E-05</v>
      </c>
      <c r="S316" s="212">
        <v>0.0032000000000000002</v>
      </c>
      <c r="T316" s="213">
        <f>S316*H316</f>
        <v>0.0048000000000000004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4" t="s">
        <v>224</v>
      </c>
      <c r="AT316" s="214" t="s">
        <v>137</v>
      </c>
      <c r="AU316" s="214" t="s">
        <v>143</v>
      </c>
      <c r="AY316" s="20" t="s">
        <v>134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20" t="s">
        <v>143</v>
      </c>
      <c r="BK316" s="215">
        <f>ROUND(I316*H316,2)</f>
        <v>0</v>
      </c>
      <c r="BL316" s="20" t="s">
        <v>224</v>
      </c>
      <c r="BM316" s="214" t="s">
        <v>636</v>
      </c>
    </row>
    <row r="317" s="2" customFormat="1">
      <c r="A317" s="41"/>
      <c r="B317" s="42"/>
      <c r="C317" s="43"/>
      <c r="D317" s="216" t="s">
        <v>145</v>
      </c>
      <c r="E317" s="43"/>
      <c r="F317" s="217" t="s">
        <v>637</v>
      </c>
      <c r="G317" s="43"/>
      <c r="H317" s="43"/>
      <c r="I317" s="218"/>
      <c r="J317" s="43"/>
      <c r="K317" s="43"/>
      <c r="L317" s="47"/>
      <c r="M317" s="219"/>
      <c r="N317" s="220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145</v>
      </c>
      <c r="AU317" s="20" t="s">
        <v>143</v>
      </c>
    </row>
    <row r="318" s="13" customFormat="1">
      <c r="A318" s="13"/>
      <c r="B318" s="221"/>
      <c r="C318" s="222"/>
      <c r="D318" s="223" t="s">
        <v>160</v>
      </c>
      <c r="E318" s="224" t="s">
        <v>19</v>
      </c>
      <c r="F318" s="225" t="s">
        <v>638</v>
      </c>
      <c r="G318" s="222"/>
      <c r="H318" s="226">
        <v>1.5</v>
      </c>
      <c r="I318" s="227"/>
      <c r="J318" s="222"/>
      <c r="K318" s="222"/>
      <c r="L318" s="228"/>
      <c r="M318" s="229"/>
      <c r="N318" s="230"/>
      <c r="O318" s="230"/>
      <c r="P318" s="230"/>
      <c r="Q318" s="230"/>
      <c r="R318" s="230"/>
      <c r="S318" s="230"/>
      <c r="T318" s="23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2" t="s">
        <v>160</v>
      </c>
      <c r="AU318" s="232" t="s">
        <v>143</v>
      </c>
      <c r="AV318" s="13" t="s">
        <v>143</v>
      </c>
      <c r="AW318" s="13" t="s">
        <v>32</v>
      </c>
      <c r="AX318" s="13" t="s">
        <v>79</v>
      </c>
      <c r="AY318" s="232" t="s">
        <v>134</v>
      </c>
    </row>
    <row r="319" s="2" customFormat="1" ht="16.5" customHeight="1">
      <c r="A319" s="41"/>
      <c r="B319" s="42"/>
      <c r="C319" s="203" t="s">
        <v>639</v>
      </c>
      <c r="D319" s="203" t="s">
        <v>137</v>
      </c>
      <c r="E319" s="204" t="s">
        <v>640</v>
      </c>
      <c r="F319" s="205" t="s">
        <v>641</v>
      </c>
      <c r="G319" s="206" t="s">
        <v>149</v>
      </c>
      <c r="H319" s="207">
        <v>1</v>
      </c>
      <c r="I319" s="208"/>
      <c r="J319" s="209">
        <f>ROUND(I319*H319,2)</f>
        <v>0</v>
      </c>
      <c r="K319" s="205" t="s">
        <v>141</v>
      </c>
      <c r="L319" s="47"/>
      <c r="M319" s="210" t="s">
        <v>19</v>
      </c>
      <c r="N319" s="211" t="s">
        <v>43</v>
      </c>
      <c r="O319" s="87"/>
      <c r="P319" s="212">
        <f>O319*H319</f>
        <v>0</v>
      </c>
      <c r="Q319" s="212">
        <v>4.0000000000000003E-05</v>
      </c>
      <c r="R319" s="212">
        <f>Q319*H319</f>
        <v>4.0000000000000003E-05</v>
      </c>
      <c r="S319" s="212">
        <v>0.0025400000000000002</v>
      </c>
      <c r="T319" s="213">
        <f>S319*H319</f>
        <v>0.0025400000000000002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4" t="s">
        <v>224</v>
      </c>
      <c r="AT319" s="214" t="s">
        <v>137</v>
      </c>
      <c r="AU319" s="214" t="s">
        <v>143</v>
      </c>
      <c r="AY319" s="20" t="s">
        <v>134</v>
      </c>
      <c r="BE319" s="215">
        <f>IF(N319="základní",J319,0)</f>
        <v>0</v>
      </c>
      <c r="BF319" s="215">
        <f>IF(N319="snížená",J319,0)</f>
        <v>0</v>
      </c>
      <c r="BG319" s="215">
        <f>IF(N319="zákl. přenesená",J319,0)</f>
        <v>0</v>
      </c>
      <c r="BH319" s="215">
        <f>IF(N319="sníž. přenesená",J319,0)</f>
        <v>0</v>
      </c>
      <c r="BI319" s="215">
        <f>IF(N319="nulová",J319,0)</f>
        <v>0</v>
      </c>
      <c r="BJ319" s="20" t="s">
        <v>143</v>
      </c>
      <c r="BK319" s="215">
        <f>ROUND(I319*H319,2)</f>
        <v>0</v>
      </c>
      <c r="BL319" s="20" t="s">
        <v>224</v>
      </c>
      <c r="BM319" s="214" t="s">
        <v>642</v>
      </c>
    </row>
    <row r="320" s="2" customFormat="1">
      <c r="A320" s="41"/>
      <c r="B320" s="42"/>
      <c r="C320" s="43"/>
      <c r="D320" s="216" t="s">
        <v>145</v>
      </c>
      <c r="E320" s="43"/>
      <c r="F320" s="217" t="s">
        <v>643</v>
      </c>
      <c r="G320" s="43"/>
      <c r="H320" s="43"/>
      <c r="I320" s="218"/>
      <c r="J320" s="43"/>
      <c r="K320" s="43"/>
      <c r="L320" s="47"/>
      <c r="M320" s="219"/>
      <c r="N320" s="220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145</v>
      </c>
      <c r="AU320" s="20" t="s">
        <v>143</v>
      </c>
    </row>
    <row r="321" s="2" customFormat="1" ht="24.15" customHeight="1">
      <c r="A321" s="41"/>
      <c r="B321" s="42"/>
      <c r="C321" s="203" t="s">
        <v>644</v>
      </c>
      <c r="D321" s="203" t="s">
        <v>137</v>
      </c>
      <c r="E321" s="204" t="s">
        <v>645</v>
      </c>
      <c r="F321" s="205" t="s">
        <v>646</v>
      </c>
      <c r="G321" s="206" t="s">
        <v>233</v>
      </c>
      <c r="H321" s="207">
        <v>1</v>
      </c>
      <c r="I321" s="208"/>
      <c r="J321" s="209">
        <f>ROUND(I321*H321,2)</f>
        <v>0</v>
      </c>
      <c r="K321" s="205" t="s">
        <v>141</v>
      </c>
      <c r="L321" s="47"/>
      <c r="M321" s="210" t="s">
        <v>19</v>
      </c>
      <c r="N321" s="211" t="s">
        <v>43</v>
      </c>
      <c r="O321" s="87"/>
      <c r="P321" s="212">
        <f>O321*H321</f>
        <v>0</v>
      </c>
      <c r="Q321" s="212">
        <v>0.00042999999999999999</v>
      </c>
      <c r="R321" s="212">
        <f>Q321*H321</f>
        <v>0.00042999999999999999</v>
      </c>
      <c r="S321" s="212">
        <v>0</v>
      </c>
      <c r="T321" s="213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4" t="s">
        <v>224</v>
      </c>
      <c r="AT321" s="214" t="s">
        <v>137</v>
      </c>
      <c r="AU321" s="214" t="s">
        <v>143</v>
      </c>
      <c r="AY321" s="20" t="s">
        <v>134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20" t="s">
        <v>143</v>
      </c>
      <c r="BK321" s="215">
        <f>ROUND(I321*H321,2)</f>
        <v>0</v>
      </c>
      <c r="BL321" s="20" t="s">
        <v>224</v>
      </c>
      <c r="BM321" s="214" t="s">
        <v>647</v>
      </c>
    </row>
    <row r="322" s="2" customFormat="1">
      <c r="A322" s="41"/>
      <c r="B322" s="42"/>
      <c r="C322" s="43"/>
      <c r="D322" s="216" t="s">
        <v>145</v>
      </c>
      <c r="E322" s="43"/>
      <c r="F322" s="217" t="s">
        <v>648</v>
      </c>
      <c r="G322" s="43"/>
      <c r="H322" s="43"/>
      <c r="I322" s="218"/>
      <c r="J322" s="43"/>
      <c r="K322" s="43"/>
      <c r="L322" s="47"/>
      <c r="M322" s="219"/>
      <c r="N322" s="220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145</v>
      </c>
      <c r="AU322" s="20" t="s">
        <v>143</v>
      </c>
    </row>
    <row r="323" s="2" customFormat="1" ht="16.5" customHeight="1">
      <c r="A323" s="41"/>
      <c r="B323" s="42"/>
      <c r="C323" s="203" t="s">
        <v>649</v>
      </c>
      <c r="D323" s="203" t="s">
        <v>137</v>
      </c>
      <c r="E323" s="204" t="s">
        <v>650</v>
      </c>
      <c r="F323" s="205" t="s">
        <v>651</v>
      </c>
      <c r="G323" s="206" t="s">
        <v>149</v>
      </c>
      <c r="H323" s="207">
        <v>1</v>
      </c>
      <c r="I323" s="208"/>
      <c r="J323" s="209">
        <f>ROUND(I323*H323,2)</f>
        <v>0</v>
      </c>
      <c r="K323" s="205" t="s">
        <v>141</v>
      </c>
      <c r="L323" s="47"/>
      <c r="M323" s="210" t="s">
        <v>19</v>
      </c>
      <c r="N323" s="211" t="s">
        <v>43</v>
      </c>
      <c r="O323" s="87"/>
      <c r="P323" s="212">
        <f>O323*H323</f>
        <v>0</v>
      </c>
      <c r="Q323" s="212">
        <v>0.00024000000000000001</v>
      </c>
      <c r="R323" s="212">
        <f>Q323*H323</f>
        <v>0.00024000000000000001</v>
      </c>
      <c r="S323" s="212">
        <v>0</v>
      </c>
      <c r="T323" s="213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4" t="s">
        <v>224</v>
      </c>
      <c r="AT323" s="214" t="s">
        <v>137</v>
      </c>
      <c r="AU323" s="214" t="s">
        <v>143</v>
      </c>
      <c r="AY323" s="20" t="s">
        <v>134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20" t="s">
        <v>143</v>
      </c>
      <c r="BK323" s="215">
        <f>ROUND(I323*H323,2)</f>
        <v>0</v>
      </c>
      <c r="BL323" s="20" t="s">
        <v>224</v>
      </c>
      <c r="BM323" s="214" t="s">
        <v>652</v>
      </c>
    </row>
    <row r="324" s="2" customFormat="1">
      <c r="A324" s="41"/>
      <c r="B324" s="42"/>
      <c r="C324" s="43"/>
      <c r="D324" s="216" t="s">
        <v>145</v>
      </c>
      <c r="E324" s="43"/>
      <c r="F324" s="217" t="s">
        <v>653</v>
      </c>
      <c r="G324" s="43"/>
      <c r="H324" s="43"/>
      <c r="I324" s="218"/>
      <c r="J324" s="43"/>
      <c r="K324" s="43"/>
      <c r="L324" s="47"/>
      <c r="M324" s="219"/>
      <c r="N324" s="220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145</v>
      </c>
      <c r="AU324" s="20" t="s">
        <v>143</v>
      </c>
    </row>
    <row r="325" s="2" customFormat="1" ht="16.5" customHeight="1">
      <c r="A325" s="41"/>
      <c r="B325" s="42"/>
      <c r="C325" s="255" t="s">
        <v>654</v>
      </c>
      <c r="D325" s="255" t="s">
        <v>237</v>
      </c>
      <c r="E325" s="256" t="s">
        <v>655</v>
      </c>
      <c r="F325" s="257" t="s">
        <v>656</v>
      </c>
      <c r="G325" s="258" t="s">
        <v>149</v>
      </c>
      <c r="H325" s="259">
        <v>1</v>
      </c>
      <c r="I325" s="260"/>
      <c r="J325" s="261">
        <f>ROUND(I325*H325,2)</f>
        <v>0</v>
      </c>
      <c r="K325" s="257" t="s">
        <v>141</v>
      </c>
      <c r="L325" s="262"/>
      <c r="M325" s="263" t="s">
        <v>19</v>
      </c>
      <c r="N325" s="264" t="s">
        <v>43</v>
      </c>
      <c r="O325" s="87"/>
      <c r="P325" s="212">
        <f>O325*H325</f>
        <v>0</v>
      </c>
      <c r="Q325" s="212">
        <v>0.00124</v>
      </c>
      <c r="R325" s="212">
        <f>Q325*H325</f>
        <v>0.00124</v>
      </c>
      <c r="S325" s="212">
        <v>0</v>
      </c>
      <c r="T325" s="213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4" t="s">
        <v>307</v>
      </c>
      <c r="AT325" s="214" t="s">
        <v>237</v>
      </c>
      <c r="AU325" s="214" t="s">
        <v>143</v>
      </c>
      <c r="AY325" s="20" t="s">
        <v>134</v>
      </c>
      <c r="BE325" s="215">
        <f>IF(N325="základní",J325,0)</f>
        <v>0</v>
      </c>
      <c r="BF325" s="215">
        <f>IF(N325="snížená",J325,0)</f>
        <v>0</v>
      </c>
      <c r="BG325" s="215">
        <f>IF(N325="zákl. přenesená",J325,0)</f>
        <v>0</v>
      </c>
      <c r="BH325" s="215">
        <f>IF(N325="sníž. přenesená",J325,0)</f>
        <v>0</v>
      </c>
      <c r="BI325" s="215">
        <f>IF(N325="nulová",J325,0)</f>
        <v>0</v>
      </c>
      <c r="BJ325" s="20" t="s">
        <v>143</v>
      </c>
      <c r="BK325" s="215">
        <f>ROUND(I325*H325,2)</f>
        <v>0</v>
      </c>
      <c r="BL325" s="20" t="s">
        <v>224</v>
      </c>
      <c r="BM325" s="214" t="s">
        <v>657</v>
      </c>
    </row>
    <row r="326" s="2" customFormat="1" ht="16.5" customHeight="1">
      <c r="A326" s="41"/>
      <c r="B326" s="42"/>
      <c r="C326" s="203" t="s">
        <v>658</v>
      </c>
      <c r="D326" s="203" t="s">
        <v>137</v>
      </c>
      <c r="E326" s="204" t="s">
        <v>659</v>
      </c>
      <c r="F326" s="205" t="s">
        <v>660</v>
      </c>
      <c r="G326" s="206" t="s">
        <v>149</v>
      </c>
      <c r="H326" s="207">
        <v>1</v>
      </c>
      <c r="I326" s="208"/>
      <c r="J326" s="209">
        <f>ROUND(I326*H326,2)</f>
        <v>0</v>
      </c>
      <c r="K326" s="205" t="s">
        <v>141</v>
      </c>
      <c r="L326" s="47"/>
      <c r="M326" s="210" t="s">
        <v>19</v>
      </c>
      <c r="N326" s="211" t="s">
        <v>43</v>
      </c>
      <c r="O326" s="87"/>
      <c r="P326" s="212">
        <f>O326*H326</f>
        <v>0</v>
      </c>
      <c r="Q326" s="212">
        <v>0.00013999999999999999</v>
      </c>
      <c r="R326" s="212">
        <f>Q326*H326</f>
        <v>0.00013999999999999999</v>
      </c>
      <c r="S326" s="212">
        <v>0</v>
      </c>
      <c r="T326" s="213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4" t="s">
        <v>224</v>
      </c>
      <c r="AT326" s="214" t="s">
        <v>137</v>
      </c>
      <c r="AU326" s="214" t="s">
        <v>143</v>
      </c>
      <c r="AY326" s="20" t="s">
        <v>134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20" t="s">
        <v>143</v>
      </c>
      <c r="BK326" s="215">
        <f>ROUND(I326*H326,2)</f>
        <v>0</v>
      </c>
      <c r="BL326" s="20" t="s">
        <v>224</v>
      </c>
      <c r="BM326" s="214" t="s">
        <v>661</v>
      </c>
    </row>
    <row r="327" s="2" customFormat="1">
      <c r="A327" s="41"/>
      <c r="B327" s="42"/>
      <c r="C327" s="43"/>
      <c r="D327" s="216" t="s">
        <v>145</v>
      </c>
      <c r="E327" s="43"/>
      <c r="F327" s="217" t="s">
        <v>662</v>
      </c>
      <c r="G327" s="43"/>
      <c r="H327" s="43"/>
      <c r="I327" s="218"/>
      <c r="J327" s="43"/>
      <c r="K327" s="43"/>
      <c r="L327" s="47"/>
      <c r="M327" s="219"/>
      <c r="N327" s="220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145</v>
      </c>
      <c r="AU327" s="20" t="s">
        <v>143</v>
      </c>
    </row>
    <row r="328" s="2" customFormat="1" ht="16.5" customHeight="1">
      <c r="A328" s="41"/>
      <c r="B328" s="42"/>
      <c r="C328" s="255" t="s">
        <v>663</v>
      </c>
      <c r="D328" s="255" t="s">
        <v>237</v>
      </c>
      <c r="E328" s="256" t="s">
        <v>664</v>
      </c>
      <c r="F328" s="257" t="s">
        <v>665</v>
      </c>
      <c r="G328" s="258" t="s">
        <v>149</v>
      </c>
      <c r="H328" s="259">
        <v>1</v>
      </c>
      <c r="I328" s="260"/>
      <c r="J328" s="261">
        <f>ROUND(I328*H328,2)</f>
        <v>0</v>
      </c>
      <c r="K328" s="257" t="s">
        <v>141</v>
      </c>
      <c r="L328" s="262"/>
      <c r="M328" s="263" t="s">
        <v>19</v>
      </c>
      <c r="N328" s="264" t="s">
        <v>43</v>
      </c>
      <c r="O328" s="87"/>
      <c r="P328" s="212">
        <f>O328*H328</f>
        <v>0</v>
      </c>
      <c r="Q328" s="212">
        <v>0.00173</v>
      </c>
      <c r="R328" s="212">
        <f>Q328*H328</f>
        <v>0.00173</v>
      </c>
      <c r="S328" s="212">
        <v>0</v>
      </c>
      <c r="T328" s="213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4" t="s">
        <v>307</v>
      </c>
      <c r="AT328" s="214" t="s">
        <v>237</v>
      </c>
      <c r="AU328" s="214" t="s">
        <v>143</v>
      </c>
      <c r="AY328" s="20" t="s">
        <v>134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20" t="s">
        <v>143</v>
      </c>
      <c r="BK328" s="215">
        <f>ROUND(I328*H328,2)</f>
        <v>0</v>
      </c>
      <c r="BL328" s="20" t="s">
        <v>224</v>
      </c>
      <c r="BM328" s="214" t="s">
        <v>666</v>
      </c>
    </row>
    <row r="329" s="2" customFormat="1" ht="24.15" customHeight="1">
      <c r="A329" s="41"/>
      <c r="B329" s="42"/>
      <c r="C329" s="203" t="s">
        <v>667</v>
      </c>
      <c r="D329" s="203" t="s">
        <v>137</v>
      </c>
      <c r="E329" s="204" t="s">
        <v>668</v>
      </c>
      <c r="F329" s="205" t="s">
        <v>669</v>
      </c>
      <c r="G329" s="206" t="s">
        <v>386</v>
      </c>
      <c r="H329" s="265"/>
      <c r="I329" s="208"/>
      <c r="J329" s="209">
        <f>ROUND(I329*H329,2)</f>
        <v>0</v>
      </c>
      <c r="K329" s="205" t="s">
        <v>141</v>
      </c>
      <c r="L329" s="47"/>
      <c r="M329" s="210" t="s">
        <v>19</v>
      </c>
      <c r="N329" s="211" t="s">
        <v>43</v>
      </c>
      <c r="O329" s="87"/>
      <c r="P329" s="212">
        <f>O329*H329</f>
        <v>0</v>
      </c>
      <c r="Q329" s="212">
        <v>0</v>
      </c>
      <c r="R329" s="212">
        <f>Q329*H329</f>
        <v>0</v>
      </c>
      <c r="S329" s="212">
        <v>0</v>
      </c>
      <c r="T329" s="213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4" t="s">
        <v>224</v>
      </c>
      <c r="AT329" s="214" t="s">
        <v>137</v>
      </c>
      <c r="AU329" s="214" t="s">
        <v>143</v>
      </c>
      <c r="AY329" s="20" t="s">
        <v>134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20" t="s">
        <v>143</v>
      </c>
      <c r="BK329" s="215">
        <f>ROUND(I329*H329,2)</f>
        <v>0</v>
      </c>
      <c r="BL329" s="20" t="s">
        <v>224</v>
      </c>
      <c r="BM329" s="214" t="s">
        <v>670</v>
      </c>
    </row>
    <row r="330" s="2" customFormat="1">
      <c r="A330" s="41"/>
      <c r="B330" s="42"/>
      <c r="C330" s="43"/>
      <c r="D330" s="216" t="s">
        <v>145</v>
      </c>
      <c r="E330" s="43"/>
      <c r="F330" s="217" t="s">
        <v>671</v>
      </c>
      <c r="G330" s="43"/>
      <c r="H330" s="43"/>
      <c r="I330" s="218"/>
      <c r="J330" s="43"/>
      <c r="K330" s="43"/>
      <c r="L330" s="47"/>
      <c r="M330" s="219"/>
      <c r="N330" s="220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145</v>
      </c>
      <c r="AU330" s="20" t="s">
        <v>143</v>
      </c>
    </row>
    <row r="331" s="12" customFormat="1" ht="22.8" customHeight="1">
      <c r="A331" s="12"/>
      <c r="B331" s="187"/>
      <c r="C331" s="188"/>
      <c r="D331" s="189" t="s">
        <v>70</v>
      </c>
      <c r="E331" s="201" t="s">
        <v>672</v>
      </c>
      <c r="F331" s="201" t="s">
        <v>673</v>
      </c>
      <c r="G331" s="188"/>
      <c r="H331" s="188"/>
      <c r="I331" s="191"/>
      <c r="J331" s="202">
        <f>BK331</f>
        <v>0</v>
      </c>
      <c r="K331" s="188"/>
      <c r="L331" s="193"/>
      <c r="M331" s="194"/>
      <c r="N331" s="195"/>
      <c r="O331" s="195"/>
      <c r="P331" s="196">
        <f>SUM(P332:P337)</f>
        <v>0</v>
      </c>
      <c r="Q331" s="195"/>
      <c r="R331" s="196">
        <f>SUM(R332:R337)</f>
        <v>0.00124</v>
      </c>
      <c r="S331" s="195"/>
      <c r="T331" s="197">
        <f>SUM(T332:T337)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98" t="s">
        <v>143</v>
      </c>
      <c r="AT331" s="199" t="s">
        <v>70</v>
      </c>
      <c r="AU331" s="199" t="s">
        <v>79</v>
      </c>
      <c r="AY331" s="198" t="s">
        <v>134</v>
      </c>
      <c r="BK331" s="200">
        <f>SUM(BK332:BK337)</f>
        <v>0</v>
      </c>
    </row>
    <row r="332" s="2" customFormat="1" ht="16.5" customHeight="1">
      <c r="A332" s="41"/>
      <c r="B332" s="42"/>
      <c r="C332" s="203" t="s">
        <v>674</v>
      </c>
      <c r="D332" s="203" t="s">
        <v>137</v>
      </c>
      <c r="E332" s="204" t="s">
        <v>675</v>
      </c>
      <c r="F332" s="205" t="s">
        <v>676</v>
      </c>
      <c r="G332" s="206" t="s">
        <v>233</v>
      </c>
      <c r="H332" s="207">
        <v>4</v>
      </c>
      <c r="I332" s="208"/>
      <c r="J332" s="209">
        <f>ROUND(I332*H332,2)</f>
        <v>0</v>
      </c>
      <c r="K332" s="205" t="s">
        <v>677</v>
      </c>
      <c r="L332" s="47"/>
      <c r="M332" s="210" t="s">
        <v>19</v>
      </c>
      <c r="N332" s="211" t="s">
        <v>43</v>
      </c>
      <c r="O332" s="87"/>
      <c r="P332" s="212">
        <f>O332*H332</f>
        <v>0</v>
      </c>
      <c r="Q332" s="212">
        <v>3.0000000000000001E-05</v>
      </c>
      <c r="R332" s="212">
        <f>Q332*H332</f>
        <v>0.00012</v>
      </c>
      <c r="S332" s="212">
        <v>0</v>
      </c>
      <c r="T332" s="213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4" t="s">
        <v>224</v>
      </c>
      <c r="AT332" s="214" t="s">
        <v>137</v>
      </c>
      <c r="AU332" s="214" t="s">
        <v>143</v>
      </c>
      <c r="AY332" s="20" t="s">
        <v>134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20" t="s">
        <v>143</v>
      </c>
      <c r="BK332" s="215">
        <f>ROUND(I332*H332,2)</f>
        <v>0</v>
      </c>
      <c r="BL332" s="20" t="s">
        <v>224</v>
      </c>
      <c r="BM332" s="214" t="s">
        <v>678</v>
      </c>
    </row>
    <row r="333" s="2" customFormat="1">
      <c r="A333" s="41"/>
      <c r="B333" s="42"/>
      <c r="C333" s="43"/>
      <c r="D333" s="216" t="s">
        <v>145</v>
      </c>
      <c r="E333" s="43"/>
      <c r="F333" s="217" t="s">
        <v>679</v>
      </c>
      <c r="G333" s="43"/>
      <c r="H333" s="43"/>
      <c r="I333" s="218"/>
      <c r="J333" s="43"/>
      <c r="K333" s="43"/>
      <c r="L333" s="47"/>
      <c r="M333" s="219"/>
      <c r="N333" s="220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145</v>
      </c>
      <c r="AU333" s="20" t="s">
        <v>143</v>
      </c>
    </row>
    <row r="334" s="2" customFormat="1" ht="16.5" customHeight="1">
      <c r="A334" s="41"/>
      <c r="B334" s="42"/>
      <c r="C334" s="203" t="s">
        <v>680</v>
      </c>
      <c r="D334" s="203" t="s">
        <v>137</v>
      </c>
      <c r="E334" s="204" t="s">
        <v>681</v>
      </c>
      <c r="F334" s="205" t="s">
        <v>682</v>
      </c>
      <c r="G334" s="206" t="s">
        <v>233</v>
      </c>
      <c r="H334" s="207">
        <v>4</v>
      </c>
      <c r="I334" s="208"/>
      <c r="J334" s="209">
        <f>ROUND(I334*H334,2)</f>
        <v>0</v>
      </c>
      <c r="K334" s="205" t="s">
        <v>141</v>
      </c>
      <c r="L334" s="47"/>
      <c r="M334" s="210" t="s">
        <v>19</v>
      </c>
      <c r="N334" s="211" t="s">
        <v>43</v>
      </c>
      <c r="O334" s="87"/>
      <c r="P334" s="212">
        <f>O334*H334</f>
        <v>0</v>
      </c>
      <c r="Q334" s="212">
        <v>0.00027999999999999998</v>
      </c>
      <c r="R334" s="212">
        <f>Q334*H334</f>
        <v>0.0011199999999999999</v>
      </c>
      <c r="S334" s="212">
        <v>0</v>
      </c>
      <c r="T334" s="213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4" t="s">
        <v>224</v>
      </c>
      <c r="AT334" s="214" t="s">
        <v>137</v>
      </c>
      <c r="AU334" s="214" t="s">
        <v>143</v>
      </c>
      <c r="AY334" s="20" t="s">
        <v>134</v>
      </c>
      <c r="BE334" s="215">
        <f>IF(N334="základní",J334,0)</f>
        <v>0</v>
      </c>
      <c r="BF334" s="215">
        <f>IF(N334="snížená",J334,0)</f>
        <v>0</v>
      </c>
      <c r="BG334" s="215">
        <f>IF(N334="zákl. přenesená",J334,0)</f>
        <v>0</v>
      </c>
      <c r="BH334" s="215">
        <f>IF(N334="sníž. přenesená",J334,0)</f>
        <v>0</v>
      </c>
      <c r="BI334" s="215">
        <f>IF(N334="nulová",J334,0)</f>
        <v>0</v>
      </c>
      <c r="BJ334" s="20" t="s">
        <v>143</v>
      </c>
      <c r="BK334" s="215">
        <f>ROUND(I334*H334,2)</f>
        <v>0</v>
      </c>
      <c r="BL334" s="20" t="s">
        <v>224</v>
      </c>
      <c r="BM334" s="214" t="s">
        <v>683</v>
      </c>
    </row>
    <row r="335" s="2" customFormat="1">
      <c r="A335" s="41"/>
      <c r="B335" s="42"/>
      <c r="C335" s="43"/>
      <c r="D335" s="216" t="s">
        <v>145</v>
      </c>
      <c r="E335" s="43"/>
      <c r="F335" s="217" t="s">
        <v>684</v>
      </c>
      <c r="G335" s="43"/>
      <c r="H335" s="43"/>
      <c r="I335" s="218"/>
      <c r="J335" s="43"/>
      <c r="K335" s="43"/>
      <c r="L335" s="47"/>
      <c r="M335" s="219"/>
      <c r="N335" s="220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145</v>
      </c>
      <c r="AU335" s="20" t="s">
        <v>143</v>
      </c>
    </row>
    <row r="336" s="2" customFormat="1" ht="24.15" customHeight="1">
      <c r="A336" s="41"/>
      <c r="B336" s="42"/>
      <c r="C336" s="203" t="s">
        <v>685</v>
      </c>
      <c r="D336" s="203" t="s">
        <v>137</v>
      </c>
      <c r="E336" s="204" t="s">
        <v>686</v>
      </c>
      <c r="F336" s="205" t="s">
        <v>687</v>
      </c>
      <c r="G336" s="206" t="s">
        <v>386</v>
      </c>
      <c r="H336" s="265"/>
      <c r="I336" s="208"/>
      <c r="J336" s="209">
        <f>ROUND(I336*H336,2)</f>
        <v>0</v>
      </c>
      <c r="K336" s="205" t="s">
        <v>141</v>
      </c>
      <c r="L336" s="47"/>
      <c r="M336" s="210" t="s">
        <v>19</v>
      </c>
      <c r="N336" s="211" t="s">
        <v>43</v>
      </c>
      <c r="O336" s="87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4" t="s">
        <v>224</v>
      </c>
      <c r="AT336" s="214" t="s">
        <v>137</v>
      </c>
      <c r="AU336" s="214" t="s">
        <v>143</v>
      </c>
      <c r="AY336" s="20" t="s">
        <v>134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20" t="s">
        <v>143</v>
      </c>
      <c r="BK336" s="215">
        <f>ROUND(I336*H336,2)</f>
        <v>0</v>
      </c>
      <c r="BL336" s="20" t="s">
        <v>224</v>
      </c>
      <c r="BM336" s="214" t="s">
        <v>688</v>
      </c>
    </row>
    <row r="337" s="2" customFormat="1">
      <c r="A337" s="41"/>
      <c r="B337" s="42"/>
      <c r="C337" s="43"/>
      <c r="D337" s="216" t="s">
        <v>145</v>
      </c>
      <c r="E337" s="43"/>
      <c r="F337" s="217" t="s">
        <v>689</v>
      </c>
      <c r="G337" s="43"/>
      <c r="H337" s="43"/>
      <c r="I337" s="218"/>
      <c r="J337" s="43"/>
      <c r="K337" s="43"/>
      <c r="L337" s="47"/>
      <c r="M337" s="219"/>
      <c r="N337" s="220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145</v>
      </c>
      <c r="AU337" s="20" t="s">
        <v>143</v>
      </c>
    </row>
    <row r="338" s="12" customFormat="1" ht="22.8" customHeight="1">
      <c r="A338" s="12"/>
      <c r="B338" s="187"/>
      <c r="C338" s="188"/>
      <c r="D338" s="189" t="s">
        <v>70</v>
      </c>
      <c r="E338" s="201" t="s">
        <v>690</v>
      </c>
      <c r="F338" s="201" t="s">
        <v>691</v>
      </c>
      <c r="G338" s="188"/>
      <c r="H338" s="188"/>
      <c r="I338" s="191"/>
      <c r="J338" s="202">
        <f>BK338</f>
        <v>0</v>
      </c>
      <c r="K338" s="188"/>
      <c r="L338" s="193"/>
      <c r="M338" s="194"/>
      <c r="N338" s="195"/>
      <c r="O338" s="195"/>
      <c r="P338" s="196">
        <f>SUM(P339:P354)</f>
        <v>0</v>
      </c>
      <c r="Q338" s="195"/>
      <c r="R338" s="196">
        <f>SUM(R339:R354)</f>
        <v>0.014020000000000001</v>
      </c>
      <c r="S338" s="195"/>
      <c r="T338" s="197">
        <f>SUM(T339:T354)</f>
        <v>0.41627999999999998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198" t="s">
        <v>143</v>
      </c>
      <c r="AT338" s="199" t="s">
        <v>70</v>
      </c>
      <c r="AU338" s="199" t="s">
        <v>79</v>
      </c>
      <c r="AY338" s="198" t="s">
        <v>134</v>
      </c>
      <c r="BK338" s="200">
        <f>SUM(BK339:BK354)</f>
        <v>0</v>
      </c>
    </row>
    <row r="339" s="2" customFormat="1" ht="16.5" customHeight="1">
      <c r="A339" s="41"/>
      <c r="B339" s="42"/>
      <c r="C339" s="203" t="s">
        <v>692</v>
      </c>
      <c r="D339" s="203" t="s">
        <v>137</v>
      </c>
      <c r="E339" s="204" t="s">
        <v>693</v>
      </c>
      <c r="F339" s="205" t="s">
        <v>694</v>
      </c>
      <c r="G339" s="206" t="s">
        <v>140</v>
      </c>
      <c r="H339" s="207">
        <v>4</v>
      </c>
      <c r="I339" s="208"/>
      <c r="J339" s="209">
        <f>ROUND(I339*H339,2)</f>
        <v>0</v>
      </c>
      <c r="K339" s="205" t="s">
        <v>695</v>
      </c>
      <c r="L339" s="47"/>
      <c r="M339" s="210" t="s">
        <v>19</v>
      </c>
      <c r="N339" s="211" t="s">
        <v>43</v>
      </c>
      <c r="O339" s="87"/>
      <c r="P339" s="212">
        <f>O339*H339</f>
        <v>0</v>
      </c>
      <c r="Q339" s="212">
        <v>0</v>
      </c>
      <c r="R339" s="212">
        <f>Q339*H339</f>
        <v>0</v>
      </c>
      <c r="S339" s="212">
        <v>0.01057</v>
      </c>
      <c r="T339" s="213">
        <f>S339*H339</f>
        <v>0.042279999999999998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4" t="s">
        <v>224</v>
      </c>
      <c r="AT339" s="214" t="s">
        <v>137</v>
      </c>
      <c r="AU339" s="214" t="s">
        <v>143</v>
      </c>
      <c r="AY339" s="20" t="s">
        <v>134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20" t="s">
        <v>143</v>
      </c>
      <c r="BK339" s="215">
        <f>ROUND(I339*H339,2)</f>
        <v>0</v>
      </c>
      <c r="BL339" s="20" t="s">
        <v>224</v>
      </c>
      <c r="BM339" s="214" t="s">
        <v>696</v>
      </c>
    </row>
    <row r="340" s="2" customFormat="1">
      <c r="A340" s="41"/>
      <c r="B340" s="42"/>
      <c r="C340" s="43"/>
      <c r="D340" s="216" t="s">
        <v>145</v>
      </c>
      <c r="E340" s="43"/>
      <c r="F340" s="217" t="s">
        <v>697</v>
      </c>
      <c r="G340" s="43"/>
      <c r="H340" s="43"/>
      <c r="I340" s="218"/>
      <c r="J340" s="43"/>
      <c r="K340" s="43"/>
      <c r="L340" s="47"/>
      <c r="M340" s="219"/>
      <c r="N340" s="220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145</v>
      </c>
      <c r="AU340" s="20" t="s">
        <v>143</v>
      </c>
    </row>
    <row r="341" s="2" customFormat="1" ht="16.5" customHeight="1">
      <c r="A341" s="41"/>
      <c r="B341" s="42"/>
      <c r="C341" s="203" t="s">
        <v>698</v>
      </c>
      <c r="D341" s="203" t="s">
        <v>137</v>
      </c>
      <c r="E341" s="204" t="s">
        <v>699</v>
      </c>
      <c r="F341" s="205" t="s">
        <v>700</v>
      </c>
      <c r="G341" s="206" t="s">
        <v>233</v>
      </c>
      <c r="H341" s="207">
        <v>4</v>
      </c>
      <c r="I341" s="208"/>
      <c r="J341" s="209">
        <f>ROUND(I341*H341,2)</f>
        <v>0</v>
      </c>
      <c r="K341" s="205" t="s">
        <v>695</v>
      </c>
      <c r="L341" s="47"/>
      <c r="M341" s="210" t="s">
        <v>19</v>
      </c>
      <c r="N341" s="211" t="s">
        <v>43</v>
      </c>
      <c r="O341" s="87"/>
      <c r="P341" s="212">
        <f>O341*H341</f>
        <v>0</v>
      </c>
      <c r="Q341" s="212">
        <v>8.0000000000000007E-05</v>
      </c>
      <c r="R341" s="212">
        <f>Q341*H341</f>
        <v>0.00032000000000000003</v>
      </c>
      <c r="S341" s="212">
        <v>0.04675</v>
      </c>
      <c r="T341" s="213">
        <f>S341*H341</f>
        <v>0.187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4" t="s">
        <v>224</v>
      </c>
      <c r="AT341" s="214" t="s">
        <v>137</v>
      </c>
      <c r="AU341" s="214" t="s">
        <v>143</v>
      </c>
      <c r="AY341" s="20" t="s">
        <v>134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20" t="s">
        <v>143</v>
      </c>
      <c r="BK341" s="215">
        <f>ROUND(I341*H341,2)</f>
        <v>0</v>
      </c>
      <c r="BL341" s="20" t="s">
        <v>224</v>
      </c>
      <c r="BM341" s="214" t="s">
        <v>701</v>
      </c>
    </row>
    <row r="342" s="2" customFormat="1">
      <c r="A342" s="41"/>
      <c r="B342" s="42"/>
      <c r="C342" s="43"/>
      <c r="D342" s="216" t="s">
        <v>145</v>
      </c>
      <c r="E342" s="43"/>
      <c r="F342" s="217" t="s">
        <v>702</v>
      </c>
      <c r="G342" s="43"/>
      <c r="H342" s="43"/>
      <c r="I342" s="218"/>
      <c r="J342" s="43"/>
      <c r="K342" s="43"/>
      <c r="L342" s="47"/>
      <c r="M342" s="219"/>
      <c r="N342" s="220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145</v>
      </c>
      <c r="AU342" s="20" t="s">
        <v>143</v>
      </c>
    </row>
    <row r="343" s="2" customFormat="1" ht="16.5" customHeight="1">
      <c r="A343" s="41"/>
      <c r="B343" s="42"/>
      <c r="C343" s="203" t="s">
        <v>703</v>
      </c>
      <c r="D343" s="203" t="s">
        <v>137</v>
      </c>
      <c r="E343" s="204" t="s">
        <v>704</v>
      </c>
      <c r="F343" s="205" t="s">
        <v>705</v>
      </c>
      <c r="G343" s="206" t="s">
        <v>233</v>
      </c>
      <c r="H343" s="207">
        <v>4</v>
      </c>
      <c r="I343" s="208"/>
      <c r="J343" s="209">
        <f>ROUND(I343*H343,2)</f>
        <v>0</v>
      </c>
      <c r="K343" s="205" t="s">
        <v>141</v>
      </c>
      <c r="L343" s="47"/>
      <c r="M343" s="210" t="s">
        <v>19</v>
      </c>
      <c r="N343" s="211" t="s">
        <v>43</v>
      </c>
      <c r="O343" s="87"/>
      <c r="P343" s="212">
        <f>O343*H343</f>
        <v>0</v>
      </c>
      <c r="Q343" s="212">
        <v>8.0000000000000007E-05</v>
      </c>
      <c r="R343" s="212">
        <f>Q343*H343</f>
        <v>0.00032000000000000003</v>
      </c>
      <c r="S343" s="212">
        <v>0.04675</v>
      </c>
      <c r="T343" s="213">
        <f>S343*H343</f>
        <v>0.187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4" t="s">
        <v>224</v>
      </c>
      <c r="AT343" s="214" t="s">
        <v>137</v>
      </c>
      <c r="AU343" s="214" t="s">
        <v>143</v>
      </c>
      <c r="AY343" s="20" t="s">
        <v>134</v>
      </c>
      <c r="BE343" s="215">
        <f>IF(N343="základní",J343,0)</f>
        <v>0</v>
      </c>
      <c r="BF343" s="215">
        <f>IF(N343="snížená",J343,0)</f>
        <v>0</v>
      </c>
      <c r="BG343" s="215">
        <f>IF(N343="zákl. přenesená",J343,0)</f>
        <v>0</v>
      </c>
      <c r="BH343" s="215">
        <f>IF(N343="sníž. přenesená",J343,0)</f>
        <v>0</v>
      </c>
      <c r="BI343" s="215">
        <f>IF(N343="nulová",J343,0)</f>
        <v>0</v>
      </c>
      <c r="BJ343" s="20" t="s">
        <v>143</v>
      </c>
      <c r="BK343" s="215">
        <f>ROUND(I343*H343,2)</f>
        <v>0</v>
      </c>
      <c r="BL343" s="20" t="s">
        <v>224</v>
      </c>
      <c r="BM343" s="214" t="s">
        <v>706</v>
      </c>
    </row>
    <row r="344" s="2" customFormat="1">
      <c r="A344" s="41"/>
      <c r="B344" s="42"/>
      <c r="C344" s="43"/>
      <c r="D344" s="216" t="s">
        <v>145</v>
      </c>
      <c r="E344" s="43"/>
      <c r="F344" s="217" t="s">
        <v>707</v>
      </c>
      <c r="G344" s="43"/>
      <c r="H344" s="43"/>
      <c r="I344" s="218"/>
      <c r="J344" s="43"/>
      <c r="K344" s="43"/>
      <c r="L344" s="47"/>
      <c r="M344" s="219"/>
      <c r="N344" s="220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145</v>
      </c>
      <c r="AU344" s="20" t="s">
        <v>143</v>
      </c>
    </row>
    <row r="345" s="2" customFormat="1" ht="16.5" customHeight="1">
      <c r="A345" s="41"/>
      <c r="B345" s="42"/>
      <c r="C345" s="203" t="s">
        <v>708</v>
      </c>
      <c r="D345" s="203" t="s">
        <v>137</v>
      </c>
      <c r="E345" s="204" t="s">
        <v>709</v>
      </c>
      <c r="F345" s="205" t="s">
        <v>710</v>
      </c>
      <c r="G345" s="206" t="s">
        <v>233</v>
      </c>
      <c r="H345" s="207">
        <v>1</v>
      </c>
      <c r="I345" s="208"/>
      <c r="J345" s="209">
        <f>ROUND(I345*H345,2)</f>
        <v>0</v>
      </c>
      <c r="K345" s="205" t="s">
        <v>141</v>
      </c>
      <c r="L345" s="47"/>
      <c r="M345" s="210" t="s">
        <v>19</v>
      </c>
      <c r="N345" s="211" t="s">
        <v>43</v>
      </c>
      <c r="O345" s="87"/>
      <c r="P345" s="212">
        <f>O345*H345</f>
        <v>0</v>
      </c>
      <c r="Q345" s="212">
        <v>0.0132</v>
      </c>
      <c r="R345" s="212">
        <f>Q345*H345</f>
        <v>0.0132</v>
      </c>
      <c r="S345" s="212">
        <v>0</v>
      </c>
      <c r="T345" s="213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14" t="s">
        <v>224</v>
      </c>
      <c r="AT345" s="214" t="s">
        <v>137</v>
      </c>
      <c r="AU345" s="214" t="s">
        <v>143</v>
      </c>
      <c r="AY345" s="20" t="s">
        <v>134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20" t="s">
        <v>143</v>
      </c>
      <c r="BK345" s="215">
        <f>ROUND(I345*H345,2)</f>
        <v>0</v>
      </c>
      <c r="BL345" s="20" t="s">
        <v>224</v>
      </c>
      <c r="BM345" s="214" t="s">
        <v>711</v>
      </c>
    </row>
    <row r="346" s="2" customFormat="1">
      <c r="A346" s="41"/>
      <c r="B346" s="42"/>
      <c r="C346" s="43"/>
      <c r="D346" s="216" t="s">
        <v>145</v>
      </c>
      <c r="E346" s="43"/>
      <c r="F346" s="217" t="s">
        <v>712</v>
      </c>
      <c r="G346" s="43"/>
      <c r="H346" s="43"/>
      <c r="I346" s="218"/>
      <c r="J346" s="43"/>
      <c r="K346" s="43"/>
      <c r="L346" s="47"/>
      <c r="M346" s="219"/>
      <c r="N346" s="220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145</v>
      </c>
      <c r="AU346" s="20" t="s">
        <v>143</v>
      </c>
    </row>
    <row r="347" s="2" customFormat="1" ht="16.5" customHeight="1">
      <c r="A347" s="41"/>
      <c r="B347" s="42"/>
      <c r="C347" s="203" t="s">
        <v>713</v>
      </c>
      <c r="D347" s="203" t="s">
        <v>137</v>
      </c>
      <c r="E347" s="204" t="s">
        <v>714</v>
      </c>
      <c r="F347" s="205" t="s">
        <v>715</v>
      </c>
      <c r="G347" s="206" t="s">
        <v>233</v>
      </c>
      <c r="H347" s="207">
        <v>4</v>
      </c>
      <c r="I347" s="208"/>
      <c r="J347" s="209">
        <f>ROUND(I347*H347,2)</f>
        <v>0</v>
      </c>
      <c r="K347" s="205" t="s">
        <v>695</v>
      </c>
      <c r="L347" s="47"/>
      <c r="M347" s="210" t="s">
        <v>19</v>
      </c>
      <c r="N347" s="211" t="s">
        <v>43</v>
      </c>
      <c r="O347" s="87"/>
      <c r="P347" s="212">
        <f>O347*H347</f>
        <v>0</v>
      </c>
      <c r="Q347" s="212">
        <v>2.0000000000000002E-05</v>
      </c>
      <c r="R347" s="212">
        <f>Q347*H347</f>
        <v>8.0000000000000007E-05</v>
      </c>
      <c r="S347" s="212">
        <v>0</v>
      </c>
      <c r="T347" s="213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4" t="s">
        <v>224</v>
      </c>
      <c r="AT347" s="214" t="s">
        <v>137</v>
      </c>
      <c r="AU347" s="214" t="s">
        <v>143</v>
      </c>
      <c r="AY347" s="20" t="s">
        <v>134</v>
      </c>
      <c r="BE347" s="215">
        <f>IF(N347="základní",J347,0)</f>
        <v>0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20" t="s">
        <v>143</v>
      </c>
      <c r="BK347" s="215">
        <f>ROUND(I347*H347,2)</f>
        <v>0</v>
      </c>
      <c r="BL347" s="20" t="s">
        <v>224</v>
      </c>
      <c r="BM347" s="214" t="s">
        <v>716</v>
      </c>
    </row>
    <row r="348" s="2" customFormat="1">
      <c r="A348" s="41"/>
      <c r="B348" s="42"/>
      <c r="C348" s="43"/>
      <c r="D348" s="216" t="s">
        <v>145</v>
      </c>
      <c r="E348" s="43"/>
      <c r="F348" s="217" t="s">
        <v>717</v>
      </c>
      <c r="G348" s="43"/>
      <c r="H348" s="43"/>
      <c r="I348" s="218"/>
      <c r="J348" s="43"/>
      <c r="K348" s="43"/>
      <c r="L348" s="47"/>
      <c r="M348" s="219"/>
      <c r="N348" s="220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145</v>
      </c>
      <c r="AU348" s="20" t="s">
        <v>143</v>
      </c>
    </row>
    <row r="349" s="2" customFormat="1" ht="16.5" customHeight="1">
      <c r="A349" s="41"/>
      <c r="B349" s="42"/>
      <c r="C349" s="203" t="s">
        <v>718</v>
      </c>
      <c r="D349" s="203" t="s">
        <v>137</v>
      </c>
      <c r="E349" s="204" t="s">
        <v>719</v>
      </c>
      <c r="F349" s="205" t="s">
        <v>720</v>
      </c>
      <c r="G349" s="206" t="s">
        <v>233</v>
      </c>
      <c r="H349" s="207">
        <v>4</v>
      </c>
      <c r="I349" s="208"/>
      <c r="J349" s="209">
        <f>ROUND(I349*H349,2)</f>
        <v>0</v>
      </c>
      <c r="K349" s="205" t="s">
        <v>721</v>
      </c>
      <c r="L349" s="47"/>
      <c r="M349" s="210" t="s">
        <v>19</v>
      </c>
      <c r="N349" s="211" t="s">
        <v>43</v>
      </c>
      <c r="O349" s="87"/>
      <c r="P349" s="212">
        <f>O349*H349</f>
        <v>0</v>
      </c>
      <c r="Q349" s="212">
        <v>2.0000000000000002E-05</v>
      </c>
      <c r="R349" s="212">
        <f>Q349*H349</f>
        <v>8.0000000000000007E-05</v>
      </c>
      <c r="S349" s="212">
        <v>0</v>
      </c>
      <c r="T349" s="213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4" t="s">
        <v>224</v>
      </c>
      <c r="AT349" s="214" t="s">
        <v>137</v>
      </c>
      <c r="AU349" s="214" t="s">
        <v>143</v>
      </c>
      <c r="AY349" s="20" t="s">
        <v>134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20" t="s">
        <v>143</v>
      </c>
      <c r="BK349" s="215">
        <f>ROUND(I349*H349,2)</f>
        <v>0</v>
      </c>
      <c r="BL349" s="20" t="s">
        <v>224</v>
      </c>
      <c r="BM349" s="214" t="s">
        <v>722</v>
      </c>
    </row>
    <row r="350" s="2" customFormat="1">
      <c r="A350" s="41"/>
      <c r="B350" s="42"/>
      <c r="C350" s="43"/>
      <c r="D350" s="216" t="s">
        <v>145</v>
      </c>
      <c r="E350" s="43"/>
      <c r="F350" s="217" t="s">
        <v>723</v>
      </c>
      <c r="G350" s="43"/>
      <c r="H350" s="43"/>
      <c r="I350" s="218"/>
      <c r="J350" s="43"/>
      <c r="K350" s="43"/>
      <c r="L350" s="47"/>
      <c r="M350" s="219"/>
      <c r="N350" s="220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145</v>
      </c>
      <c r="AU350" s="20" t="s">
        <v>143</v>
      </c>
    </row>
    <row r="351" s="2" customFormat="1" ht="16.5" customHeight="1">
      <c r="A351" s="41"/>
      <c r="B351" s="42"/>
      <c r="C351" s="203" t="s">
        <v>724</v>
      </c>
      <c r="D351" s="203" t="s">
        <v>137</v>
      </c>
      <c r="E351" s="204" t="s">
        <v>725</v>
      </c>
      <c r="F351" s="205" t="s">
        <v>726</v>
      </c>
      <c r="G351" s="206" t="s">
        <v>443</v>
      </c>
      <c r="H351" s="207">
        <v>1</v>
      </c>
      <c r="I351" s="208"/>
      <c r="J351" s="209">
        <f>ROUND(I351*H351,2)</f>
        <v>0</v>
      </c>
      <c r="K351" s="205" t="s">
        <v>721</v>
      </c>
      <c r="L351" s="47"/>
      <c r="M351" s="210" t="s">
        <v>19</v>
      </c>
      <c r="N351" s="211" t="s">
        <v>43</v>
      </c>
      <c r="O351" s="87"/>
      <c r="P351" s="212">
        <f>O351*H351</f>
        <v>0</v>
      </c>
      <c r="Q351" s="212">
        <v>2.0000000000000002E-05</v>
      </c>
      <c r="R351" s="212">
        <f>Q351*H351</f>
        <v>2.0000000000000002E-05</v>
      </c>
      <c r="S351" s="212">
        <v>0</v>
      </c>
      <c r="T351" s="213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4" t="s">
        <v>224</v>
      </c>
      <c r="AT351" s="214" t="s">
        <v>137</v>
      </c>
      <c r="AU351" s="214" t="s">
        <v>143</v>
      </c>
      <c r="AY351" s="20" t="s">
        <v>134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20" t="s">
        <v>143</v>
      </c>
      <c r="BK351" s="215">
        <f>ROUND(I351*H351,2)</f>
        <v>0</v>
      </c>
      <c r="BL351" s="20" t="s">
        <v>224</v>
      </c>
      <c r="BM351" s="214" t="s">
        <v>727</v>
      </c>
    </row>
    <row r="352" s="2" customFormat="1">
      <c r="A352" s="41"/>
      <c r="B352" s="42"/>
      <c r="C352" s="43"/>
      <c r="D352" s="216" t="s">
        <v>145</v>
      </c>
      <c r="E352" s="43"/>
      <c r="F352" s="217" t="s">
        <v>728</v>
      </c>
      <c r="G352" s="43"/>
      <c r="H352" s="43"/>
      <c r="I352" s="218"/>
      <c r="J352" s="43"/>
      <c r="K352" s="43"/>
      <c r="L352" s="47"/>
      <c r="M352" s="219"/>
      <c r="N352" s="220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145</v>
      </c>
      <c r="AU352" s="20" t="s">
        <v>143</v>
      </c>
    </row>
    <row r="353" s="2" customFormat="1" ht="24.15" customHeight="1">
      <c r="A353" s="41"/>
      <c r="B353" s="42"/>
      <c r="C353" s="203" t="s">
        <v>729</v>
      </c>
      <c r="D353" s="203" t="s">
        <v>137</v>
      </c>
      <c r="E353" s="204" t="s">
        <v>730</v>
      </c>
      <c r="F353" s="205" t="s">
        <v>731</v>
      </c>
      <c r="G353" s="206" t="s">
        <v>386</v>
      </c>
      <c r="H353" s="265"/>
      <c r="I353" s="208"/>
      <c r="J353" s="209">
        <f>ROUND(I353*H353,2)</f>
        <v>0</v>
      </c>
      <c r="K353" s="205" t="s">
        <v>141</v>
      </c>
      <c r="L353" s="47"/>
      <c r="M353" s="210" t="s">
        <v>19</v>
      </c>
      <c r="N353" s="211" t="s">
        <v>43</v>
      </c>
      <c r="O353" s="87"/>
      <c r="P353" s="212">
        <f>O353*H353</f>
        <v>0</v>
      </c>
      <c r="Q353" s="212">
        <v>0</v>
      </c>
      <c r="R353" s="212">
        <f>Q353*H353</f>
        <v>0</v>
      </c>
      <c r="S353" s="212">
        <v>0</v>
      </c>
      <c r="T353" s="213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4" t="s">
        <v>224</v>
      </c>
      <c r="AT353" s="214" t="s">
        <v>137</v>
      </c>
      <c r="AU353" s="214" t="s">
        <v>143</v>
      </c>
      <c r="AY353" s="20" t="s">
        <v>134</v>
      </c>
      <c r="BE353" s="215">
        <f>IF(N353="základní",J353,0)</f>
        <v>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20" t="s">
        <v>143</v>
      </c>
      <c r="BK353" s="215">
        <f>ROUND(I353*H353,2)</f>
        <v>0</v>
      </c>
      <c r="BL353" s="20" t="s">
        <v>224</v>
      </c>
      <c r="BM353" s="214" t="s">
        <v>732</v>
      </c>
    </row>
    <row r="354" s="2" customFormat="1">
      <c r="A354" s="41"/>
      <c r="B354" s="42"/>
      <c r="C354" s="43"/>
      <c r="D354" s="216" t="s">
        <v>145</v>
      </c>
      <c r="E354" s="43"/>
      <c r="F354" s="217" t="s">
        <v>733</v>
      </c>
      <c r="G354" s="43"/>
      <c r="H354" s="43"/>
      <c r="I354" s="218"/>
      <c r="J354" s="43"/>
      <c r="K354" s="43"/>
      <c r="L354" s="47"/>
      <c r="M354" s="219"/>
      <c r="N354" s="220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145</v>
      </c>
      <c r="AU354" s="20" t="s">
        <v>143</v>
      </c>
    </row>
    <row r="355" s="12" customFormat="1" ht="22.8" customHeight="1">
      <c r="A355" s="12"/>
      <c r="B355" s="187"/>
      <c r="C355" s="188"/>
      <c r="D355" s="189" t="s">
        <v>70</v>
      </c>
      <c r="E355" s="201" t="s">
        <v>734</v>
      </c>
      <c r="F355" s="201" t="s">
        <v>735</v>
      </c>
      <c r="G355" s="188"/>
      <c r="H355" s="188"/>
      <c r="I355" s="191"/>
      <c r="J355" s="202">
        <f>BK355</f>
        <v>0</v>
      </c>
      <c r="K355" s="188"/>
      <c r="L355" s="193"/>
      <c r="M355" s="194"/>
      <c r="N355" s="195"/>
      <c r="O355" s="195"/>
      <c r="P355" s="196">
        <f>SUM(P356:P400)</f>
        <v>0</v>
      </c>
      <c r="Q355" s="195"/>
      <c r="R355" s="196">
        <f>SUM(R356:R400)</f>
        <v>0.13095999999999999</v>
      </c>
      <c r="S355" s="195"/>
      <c r="T355" s="197">
        <f>SUM(T356:T400)</f>
        <v>0.0022399999999999998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98" t="s">
        <v>143</v>
      </c>
      <c r="AT355" s="199" t="s">
        <v>70</v>
      </c>
      <c r="AU355" s="199" t="s">
        <v>79</v>
      </c>
      <c r="AY355" s="198" t="s">
        <v>134</v>
      </c>
      <c r="BK355" s="200">
        <f>SUM(BK356:BK400)</f>
        <v>0</v>
      </c>
    </row>
    <row r="356" s="2" customFormat="1" ht="16.5" customHeight="1">
      <c r="A356" s="41"/>
      <c r="B356" s="42"/>
      <c r="C356" s="203" t="s">
        <v>736</v>
      </c>
      <c r="D356" s="203" t="s">
        <v>137</v>
      </c>
      <c r="E356" s="204" t="s">
        <v>737</v>
      </c>
      <c r="F356" s="205" t="s">
        <v>738</v>
      </c>
      <c r="G356" s="206" t="s">
        <v>233</v>
      </c>
      <c r="H356" s="207">
        <v>1</v>
      </c>
      <c r="I356" s="208"/>
      <c r="J356" s="209">
        <f>ROUND(I356*H356,2)</f>
        <v>0</v>
      </c>
      <c r="K356" s="205" t="s">
        <v>19</v>
      </c>
      <c r="L356" s="47"/>
      <c r="M356" s="210" t="s">
        <v>19</v>
      </c>
      <c r="N356" s="211" t="s">
        <v>43</v>
      </c>
      <c r="O356" s="87"/>
      <c r="P356" s="212">
        <f>O356*H356</f>
        <v>0</v>
      </c>
      <c r="Q356" s="212">
        <v>0</v>
      </c>
      <c r="R356" s="212">
        <f>Q356*H356</f>
        <v>0</v>
      </c>
      <c r="S356" s="212">
        <v>0</v>
      </c>
      <c r="T356" s="213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4" t="s">
        <v>224</v>
      </c>
      <c r="AT356" s="214" t="s">
        <v>137</v>
      </c>
      <c r="AU356" s="214" t="s">
        <v>143</v>
      </c>
      <c r="AY356" s="20" t="s">
        <v>134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20" t="s">
        <v>143</v>
      </c>
      <c r="BK356" s="215">
        <f>ROUND(I356*H356,2)</f>
        <v>0</v>
      </c>
      <c r="BL356" s="20" t="s">
        <v>224</v>
      </c>
      <c r="BM356" s="214" t="s">
        <v>739</v>
      </c>
    </row>
    <row r="357" s="2" customFormat="1" ht="16.5" customHeight="1">
      <c r="A357" s="41"/>
      <c r="B357" s="42"/>
      <c r="C357" s="203" t="s">
        <v>740</v>
      </c>
      <c r="D357" s="203" t="s">
        <v>137</v>
      </c>
      <c r="E357" s="204" t="s">
        <v>741</v>
      </c>
      <c r="F357" s="205" t="s">
        <v>742</v>
      </c>
      <c r="G357" s="206" t="s">
        <v>233</v>
      </c>
      <c r="H357" s="207">
        <v>1</v>
      </c>
      <c r="I357" s="208"/>
      <c r="J357" s="209">
        <f>ROUND(I357*H357,2)</f>
        <v>0</v>
      </c>
      <c r="K357" s="205" t="s">
        <v>19</v>
      </c>
      <c r="L357" s="47"/>
      <c r="M357" s="210" t="s">
        <v>19</v>
      </c>
      <c r="N357" s="211" t="s">
        <v>43</v>
      </c>
      <c r="O357" s="87"/>
      <c r="P357" s="212">
        <f>O357*H357</f>
        <v>0</v>
      </c>
      <c r="Q357" s="212">
        <v>0</v>
      </c>
      <c r="R357" s="212">
        <f>Q357*H357</f>
        <v>0</v>
      </c>
      <c r="S357" s="212">
        <v>0</v>
      </c>
      <c r="T357" s="213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4" t="s">
        <v>224</v>
      </c>
      <c r="AT357" s="214" t="s">
        <v>137</v>
      </c>
      <c r="AU357" s="214" t="s">
        <v>143</v>
      </c>
      <c r="AY357" s="20" t="s">
        <v>134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20" t="s">
        <v>143</v>
      </c>
      <c r="BK357" s="215">
        <f>ROUND(I357*H357,2)</f>
        <v>0</v>
      </c>
      <c r="BL357" s="20" t="s">
        <v>224</v>
      </c>
      <c r="BM357" s="214" t="s">
        <v>743</v>
      </c>
    </row>
    <row r="358" s="2" customFormat="1" ht="16.5" customHeight="1">
      <c r="A358" s="41"/>
      <c r="B358" s="42"/>
      <c r="C358" s="203" t="s">
        <v>744</v>
      </c>
      <c r="D358" s="203" t="s">
        <v>137</v>
      </c>
      <c r="E358" s="204" t="s">
        <v>745</v>
      </c>
      <c r="F358" s="205" t="s">
        <v>746</v>
      </c>
      <c r="G358" s="206" t="s">
        <v>398</v>
      </c>
      <c r="H358" s="207">
        <v>1</v>
      </c>
      <c r="I358" s="208"/>
      <c r="J358" s="209">
        <f>ROUND(I358*H358,2)</f>
        <v>0</v>
      </c>
      <c r="K358" s="205" t="s">
        <v>19</v>
      </c>
      <c r="L358" s="47"/>
      <c r="M358" s="210" t="s">
        <v>19</v>
      </c>
      <c r="N358" s="211" t="s">
        <v>43</v>
      </c>
      <c r="O358" s="87"/>
      <c r="P358" s="212">
        <f>O358*H358</f>
        <v>0</v>
      </c>
      <c r="Q358" s="212">
        <v>0</v>
      </c>
      <c r="R358" s="212">
        <f>Q358*H358</f>
        <v>0</v>
      </c>
      <c r="S358" s="212">
        <v>0</v>
      </c>
      <c r="T358" s="213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4" t="s">
        <v>224</v>
      </c>
      <c r="AT358" s="214" t="s">
        <v>137</v>
      </c>
      <c r="AU358" s="214" t="s">
        <v>143</v>
      </c>
      <c r="AY358" s="20" t="s">
        <v>134</v>
      </c>
      <c r="BE358" s="215">
        <f>IF(N358="základní",J358,0)</f>
        <v>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20" t="s">
        <v>143</v>
      </c>
      <c r="BK358" s="215">
        <f>ROUND(I358*H358,2)</f>
        <v>0</v>
      </c>
      <c r="BL358" s="20" t="s">
        <v>224</v>
      </c>
      <c r="BM358" s="214" t="s">
        <v>747</v>
      </c>
    </row>
    <row r="359" s="2" customFormat="1" ht="24.15" customHeight="1">
      <c r="A359" s="41"/>
      <c r="B359" s="42"/>
      <c r="C359" s="203" t="s">
        <v>748</v>
      </c>
      <c r="D359" s="203" t="s">
        <v>137</v>
      </c>
      <c r="E359" s="204" t="s">
        <v>749</v>
      </c>
      <c r="F359" s="205" t="s">
        <v>750</v>
      </c>
      <c r="G359" s="206" t="s">
        <v>233</v>
      </c>
      <c r="H359" s="207">
        <v>28</v>
      </c>
      <c r="I359" s="208"/>
      <c r="J359" s="209">
        <f>ROUND(I359*H359,2)</f>
        <v>0</v>
      </c>
      <c r="K359" s="205" t="s">
        <v>141</v>
      </c>
      <c r="L359" s="47"/>
      <c r="M359" s="210" t="s">
        <v>19</v>
      </c>
      <c r="N359" s="211" t="s">
        <v>43</v>
      </c>
      <c r="O359" s="87"/>
      <c r="P359" s="212">
        <f>O359*H359</f>
        <v>0</v>
      </c>
      <c r="Q359" s="212">
        <v>0</v>
      </c>
      <c r="R359" s="212">
        <f>Q359*H359</f>
        <v>0</v>
      </c>
      <c r="S359" s="212">
        <v>0</v>
      </c>
      <c r="T359" s="213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4" t="s">
        <v>224</v>
      </c>
      <c r="AT359" s="214" t="s">
        <v>137</v>
      </c>
      <c r="AU359" s="214" t="s">
        <v>143</v>
      </c>
      <c r="AY359" s="20" t="s">
        <v>134</v>
      </c>
      <c r="BE359" s="215">
        <f>IF(N359="základní",J359,0)</f>
        <v>0</v>
      </c>
      <c r="BF359" s="215">
        <f>IF(N359="snížená",J359,0)</f>
        <v>0</v>
      </c>
      <c r="BG359" s="215">
        <f>IF(N359="zákl. přenesená",J359,0)</f>
        <v>0</v>
      </c>
      <c r="BH359" s="215">
        <f>IF(N359="sníž. přenesená",J359,0)</f>
        <v>0</v>
      </c>
      <c r="BI359" s="215">
        <f>IF(N359="nulová",J359,0)</f>
        <v>0</v>
      </c>
      <c r="BJ359" s="20" t="s">
        <v>143</v>
      </c>
      <c r="BK359" s="215">
        <f>ROUND(I359*H359,2)</f>
        <v>0</v>
      </c>
      <c r="BL359" s="20" t="s">
        <v>224</v>
      </c>
      <c r="BM359" s="214" t="s">
        <v>751</v>
      </c>
    </row>
    <row r="360" s="2" customFormat="1">
      <c r="A360" s="41"/>
      <c r="B360" s="42"/>
      <c r="C360" s="43"/>
      <c r="D360" s="216" t="s">
        <v>145</v>
      </c>
      <c r="E360" s="43"/>
      <c r="F360" s="217" t="s">
        <v>752</v>
      </c>
      <c r="G360" s="43"/>
      <c r="H360" s="43"/>
      <c r="I360" s="218"/>
      <c r="J360" s="43"/>
      <c r="K360" s="43"/>
      <c r="L360" s="47"/>
      <c r="M360" s="219"/>
      <c r="N360" s="220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145</v>
      </c>
      <c r="AU360" s="20" t="s">
        <v>143</v>
      </c>
    </row>
    <row r="361" s="2" customFormat="1" ht="16.5" customHeight="1">
      <c r="A361" s="41"/>
      <c r="B361" s="42"/>
      <c r="C361" s="255" t="s">
        <v>753</v>
      </c>
      <c r="D361" s="255" t="s">
        <v>237</v>
      </c>
      <c r="E361" s="256" t="s">
        <v>754</v>
      </c>
      <c r="F361" s="257" t="s">
        <v>755</v>
      </c>
      <c r="G361" s="258" t="s">
        <v>233</v>
      </c>
      <c r="H361" s="259">
        <v>28</v>
      </c>
      <c r="I361" s="260"/>
      <c r="J361" s="261">
        <f>ROUND(I361*H361,2)</f>
        <v>0</v>
      </c>
      <c r="K361" s="257" t="s">
        <v>141</v>
      </c>
      <c r="L361" s="262"/>
      <c r="M361" s="263" t="s">
        <v>19</v>
      </c>
      <c r="N361" s="264" t="s">
        <v>43</v>
      </c>
      <c r="O361" s="87"/>
      <c r="P361" s="212">
        <f>O361*H361</f>
        <v>0</v>
      </c>
      <c r="Q361" s="212">
        <v>5.0000000000000002E-05</v>
      </c>
      <c r="R361" s="212">
        <f>Q361*H361</f>
        <v>0.0014</v>
      </c>
      <c r="S361" s="212">
        <v>0</v>
      </c>
      <c r="T361" s="213">
        <f>S361*H361</f>
        <v>0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14" t="s">
        <v>307</v>
      </c>
      <c r="AT361" s="214" t="s">
        <v>237</v>
      </c>
      <c r="AU361" s="214" t="s">
        <v>143</v>
      </c>
      <c r="AY361" s="20" t="s">
        <v>134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20" t="s">
        <v>143</v>
      </c>
      <c r="BK361" s="215">
        <f>ROUND(I361*H361,2)</f>
        <v>0</v>
      </c>
      <c r="BL361" s="20" t="s">
        <v>224</v>
      </c>
      <c r="BM361" s="214" t="s">
        <v>756</v>
      </c>
    </row>
    <row r="362" s="2" customFormat="1" ht="24.15" customHeight="1">
      <c r="A362" s="41"/>
      <c r="B362" s="42"/>
      <c r="C362" s="203" t="s">
        <v>757</v>
      </c>
      <c r="D362" s="203" t="s">
        <v>137</v>
      </c>
      <c r="E362" s="204" t="s">
        <v>758</v>
      </c>
      <c r="F362" s="205" t="s">
        <v>759</v>
      </c>
      <c r="G362" s="206" t="s">
        <v>149</v>
      </c>
      <c r="H362" s="207">
        <v>65</v>
      </c>
      <c r="I362" s="208"/>
      <c r="J362" s="209">
        <f>ROUND(I362*H362,2)</f>
        <v>0</v>
      </c>
      <c r="K362" s="205" t="s">
        <v>141</v>
      </c>
      <c r="L362" s="47"/>
      <c r="M362" s="210" t="s">
        <v>19</v>
      </c>
      <c r="N362" s="211" t="s">
        <v>43</v>
      </c>
      <c r="O362" s="87"/>
      <c r="P362" s="212">
        <f>O362*H362</f>
        <v>0</v>
      </c>
      <c r="Q362" s="212">
        <v>0</v>
      </c>
      <c r="R362" s="212">
        <f>Q362*H362</f>
        <v>0</v>
      </c>
      <c r="S362" s="212">
        <v>0</v>
      </c>
      <c r="T362" s="213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4" t="s">
        <v>224</v>
      </c>
      <c r="AT362" s="214" t="s">
        <v>137</v>
      </c>
      <c r="AU362" s="214" t="s">
        <v>143</v>
      </c>
      <c r="AY362" s="20" t="s">
        <v>134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20" t="s">
        <v>143</v>
      </c>
      <c r="BK362" s="215">
        <f>ROUND(I362*H362,2)</f>
        <v>0</v>
      </c>
      <c r="BL362" s="20" t="s">
        <v>224</v>
      </c>
      <c r="BM362" s="214" t="s">
        <v>760</v>
      </c>
    </row>
    <row r="363" s="2" customFormat="1">
      <c r="A363" s="41"/>
      <c r="B363" s="42"/>
      <c r="C363" s="43"/>
      <c r="D363" s="216" t="s">
        <v>145</v>
      </c>
      <c r="E363" s="43"/>
      <c r="F363" s="217" t="s">
        <v>761</v>
      </c>
      <c r="G363" s="43"/>
      <c r="H363" s="43"/>
      <c r="I363" s="218"/>
      <c r="J363" s="43"/>
      <c r="K363" s="43"/>
      <c r="L363" s="47"/>
      <c r="M363" s="219"/>
      <c r="N363" s="220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145</v>
      </c>
      <c r="AU363" s="20" t="s">
        <v>143</v>
      </c>
    </row>
    <row r="364" s="16" customFormat="1">
      <c r="A364" s="16"/>
      <c r="B364" s="266"/>
      <c r="C364" s="267"/>
      <c r="D364" s="223" t="s">
        <v>160</v>
      </c>
      <c r="E364" s="268" t="s">
        <v>19</v>
      </c>
      <c r="F364" s="269" t="s">
        <v>762</v>
      </c>
      <c r="G364" s="267"/>
      <c r="H364" s="268" t="s">
        <v>19</v>
      </c>
      <c r="I364" s="270"/>
      <c r="J364" s="267"/>
      <c r="K364" s="267"/>
      <c r="L364" s="271"/>
      <c r="M364" s="272"/>
      <c r="N364" s="273"/>
      <c r="O364" s="273"/>
      <c r="P364" s="273"/>
      <c r="Q364" s="273"/>
      <c r="R364" s="273"/>
      <c r="S364" s="273"/>
      <c r="T364" s="274"/>
      <c r="U364" s="16"/>
      <c r="V364" s="16"/>
      <c r="W364" s="16"/>
      <c r="X364" s="16"/>
      <c r="Y364" s="16"/>
      <c r="Z364" s="16"/>
      <c r="AA364" s="16"/>
      <c r="AB364" s="16"/>
      <c r="AC364" s="16"/>
      <c r="AD364" s="16"/>
      <c r="AE364" s="16"/>
      <c r="AT364" s="275" t="s">
        <v>160</v>
      </c>
      <c r="AU364" s="275" t="s">
        <v>143</v>
      </c>
      <c r="AV364" s="16" t="s">
        <v>79</v>
      </c>
      <c r="AW364" s="16" t="s">
        <v>32</v>
      </c>
      <c r="AX364" s="16" t="s">
        <v>71</v>
      </c>
      <c r="AY364" s="275" t="s">
        <v>134</v>
      </c>
    </row>
    <row r="365" s="13" customFormat="1">
      <c r="A365" s="13"/>
      <c r="B365" s="221"/>
      <c r="C365" s="222"/>
      <c r="D365" s="223" t="s">
        <v>160</v>
      </c>
      <c r="E365" s="224" t="s">
        <v>19</v>
      </c>
      <c r="F365" s="225" t="s">
        <v>487</v>
      </c>
      <c r="G365" s="222"/>
      <c r="H365" s="226">
        <v>65</v>
      </c>
      <c r="I365" s="227"/>
      <c r="J365" s="222"/>
      <c r="K365" s="222"/>
      <c r="L365" s="228"/>
      <c r="M365" s="229"/>
      <c r="N365" s="230"/>
      <c r="O365" s="230"/>
      <c r="P365" s="230"/>
      <c r="Q365" s="230"/>
      <c r="R365" s="230"/>
      <c r="S365" s="230"/>
      <c r="T365" s="23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2" t="s">
        <v>160</v>
      </c>
      <c r="AU365" s="232" t="s">
        <v>143</v>
      </c>
      <c r="AV365" s="13" t="s">
        <v>143</v>
      </c>
      <c r="AW365" s="13" t="s">
        <v>32</v>
      </c>
      <c r="AX365" s="13" t="s">
        <v>71</v>
      </c>
      <c r="AY365" s="232" t="s">
        <v>134</v>
      </c>
    </row>
    <row r="366" s="15" customFormat="1">
      <c r="A366" s="15"/>
      <c r="B366" s="244"/>
      <c r="C366" s="245"/>
      <c r="D366" s="223" t="s">
        <v>160</v>
      </c>
      <c r="E366" s="246" t="s">
        <v>19</v>
      </c>
      <c r="F366" s="247" t="s">
        <v>208</v>
      </c>
      <c r="G366" s="245"/>
      <c r="H366" s="248">
        <v>65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4" t="s">
        <v>160</v>
      </c>
      <c r="AU366" s="254" t="s">
        <v>143</v>
      </c>
      <c r="AV366" s="15" t="s">
        <v>142</v>
      </c>
      <c r="AW366" s="15" t="s">
        <v>32</v>
      </c>
      <c r="AX366" s="15" t="s">
        <v>79</v>
      </c>
      <c r="AY366" s="254" t="s">
        <v>134</v>
      </c>
    </row>
    <row r="367" s="2" customFormat="1" ht="16.5" customHeight="1">
      <c r="A367" s="41"/>
      <c r="B367" s="42"/>
      <c r="C367" s="255" t="s">
        <v>763</v>
      </c>
      <c r="D367" s="255" t="s">
        <v>237</v>
      </c>
      <c r="E367" s="256" t="s">
        <v>764</v>
      </c>
      <c r="F367" s="257" t="s">
        <v>765</v>
      </c>
      <c r="G367" s="258" t="s">
        <v>149</v>
      </c>
      <c r="H367" s="259">
        <v>78</v>
      </c>
      <c r="I367" s="260"/>
      <c r="J367" s="261">
        <f>ROUND(I367*H367,2)</f>
        <v>0</v>
      </c>
      <c r="K367" s="257" t="s">
        <v>141</v>
      </c>
      <c r="L367" s="262"/>
      <c r="M367" s="263" t="s">
        <v>19</v>
      </c>
      <c r="N367" s="264" t="s">
        <v>43</v>
      </c>
      <c r="O367" s="87"/>
      <c r="P367" s="212">
        <f>O367*H367</f>
        <v>0</v>
      </c>
      <c r="Q367" s="212">
        <v>0.00012</v>
      </c>
      <c r="R367" s="212">
        <f>Q367*H367</f>
        <v>0.0093600000000000003</v>
      </c>
      <c r="S367" s="212">
        <v>0</v>
      </c>
      <c r="T367" s="213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4" t="s">
        <v>307</v>
      </c>
      <c r="AT367" s="214" t="s">
        <v>237</v>
      </c>
      <c r="AU367" s="214" t="s">
        <v>143</v>
      </c>
      <c r="AY367" s="20" t="s">
        <v>134</v>
      </c>
      <c r="BE367" s="215">
        <f>IF(N367="základní",J367,0)</f>
        <v>0</v>
      </c>
      <c r="BF367" s="215">
        <f>IF(N367="snížená",J367,0)</f>
        <v>0</v>
      </c>
      <c r="BG367" s="215">
        <f>IF(N367="zákl. přenesená",J367,0)</f>
        <v>0</v>
      </c>
      <c r="BH367" s="215">
        <f>IF(N367="sníž. přenesená",J367,0)</f>
        <v>0</v>
      </c>
      <c r="BI367" s="215">
        <f>IF(N367="nulová",J367,0)</f>
        <v>0</v>
      </c>
      <c r="BJ367" s="20" t="s">
        <v>143</v>
      </c>
      <c r="BK367" s="215">
        <f>ROUND(I367*H367,2)</f>
        <v>0</v>
      </c>
      <c r="BL367" s="20" t="s">
        <v>224</v>
      </c>
      <c r="BM367" s="214" t="s">
        <v>766</v>
      </c>
    </row>
    <row r="368" s="16" customFormat="1">
      <c r="A368" s="16"/>
      <c r="B368" s="266"/>
      <c r="C368" s="267"/>
      <c r="D368" s="223" t="s">
        <v>160</v>
      </c>
      <c r="E368" s="268" t="s">
        <v>19</v>
      </c>
      <c r="F368" s="269" t="s">
        <v>767</v>
      </c>
      <c r="G368" s="267"/>
      <c r="H368" s="268" t="s">
        <v>19</v>
      </c>
      <c r="I368" s="270"/>
      <c r="J368" s="267"/>
      <c r="K368" s="267"/>
      <c r="L368" s="271"/>
      <c r="M368" s="272"/>
      <c r="N368" s="273"/>
      <c r="O368" s="273"/>
      <c r="P368" s="273"/>
      <c r="Q368" s="273"/>
      <c r="R368" s="273"/>
      <c r="S368" s="273"/>
      <c r="T368" s="274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75" t="s">
        <v>160</v>
      </c>
      <c r="AU368" s="275" t="s">
        <v>143</v>
      </c>
      <c r="AV368" s="16" t="s">
        <v>79</v>
      </c>
      <c r="AW368" s="16" t="s">
        <v>32</v>
      </c>
      <c r="AX368" s="16" t="s">
        <v>71</v>
      </c>
      <c r="AY368" s="275" t="s">
        <v>134</v>
      </c>
    </row>
    <row r="369" s="13" customFormat="1">
      <c r="A369" s="13"/>
      <c r="B369" s="221"/>
      <c r="C369" s="222"/>
      <c r="D369" s="223" t="s">
        <v>160</v>
      </c>
      <c r="E369" s="224" t="s">
        <v>19</v>
      </c>
      <c r="F369" s="225" t="s">
        <v>768</v>
      </c>
      <c r="G369" s="222"/>
      <c r="H369" s="226">
        <v>78</v>
      </c>
      <c r="I369" s="227"/>
      <c r="J369" s="222"/>
      <c r="K369" s="222"/>
      <c r="L369" s="228"/>
      <c r="M369" s="229"/>
      <c r="N369" s="230"/>
      <c r="O369" s="230"/>
      <c r="P369" s="230"/>
      <c r="Q369" s="230"/>
      <c r="R369" s="230"/>
      <c r="S369" s="230"/>
      <c r="T369" s="23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2" t="s">
        <v>160</v>
      </c>
      <c r="AU369" s="232" t="s">
        <v>143</v>
      </c>
      <c r="AV369" s="13" t="s">
        <v>143</v>
      </c>
      <c r="AW369" s="13" t="s">
        <v>32</v>
      </c>
      <c r="AX369" s="13" t="s">
        <v>71</v>
      </c>
      <c r="AY369" s="232" t="s">
        <v>134</v>
      </c>
    </row>
    <row r="370" s="15" customFormat="1">
      <c r="A370" s="15"/>
      <c r="B370" s="244"/>
      <c r="C370" s="245"/>
      <c r="D370" s="223" t="s">
        <v>160</v>
      </c>
      <c r="E370" s="246" t="s">
        <v>19</v>
      </c>
      <c r="F370" s="247" t="s">
        <v>208</v>
      </c>
      <c r="G370" s="245"/>
      <c r="H370" s="248">
        <v>78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4" t="s">
        <v>160</v>
      </c>
      <c r="AU370" s="254" t="s">
        <v>143</v>
      </c>
      <c r="AV370" s="15" t="s">
        <v>142</v>
      </c>
      <c r="AW370" s="15" t="s">
        <v>32</v>
      </c>
      <c r="AX370" s="15" t="s">
        <v>79</v>
      </c>
      <c r="AY370" s="254" t="s">
        <v>134</v>
      </c>
    </row>
    <row r="371" s="2" customFormat="1" ht="24.15" customHeight="1">
      <c r="A371" s="41"/>
      <c r="B371" s="42"/>
      <c r="C371" s="203" t="s">
        <v>769</v>
      </c>
      <c r="D371" s="203" t="s">
        <v>137</v>
      </c>
      <c r="E371" s="204" t="s">
        <v>770</v>
      </c>
      <c r="F371" s="205" t="s">
        <v>771</v>
      </c>
      <c r="G371" s="206" t="s">
        <v>149</v>
      </c>
      <c r="H371" s="207">
        <v>75</v>
      </c>
      <c r="I371" s="208"/>
      <c r="J371" s="209">
        <f>ROUND(I371*H371,2)</f>
        <v>0</v>
      </c>
      <c r="K371" s="205" t="s">
        <v>141</v>
      </c>
      <c r="L371" s="47"/>
      <c r="M371" s="210" t="s">
        <v>19</v>
      </c>
      <c r="N371" s="211" t="s">
        <v>43</v>
      </c>
      <c r="O371" s="87"/>
      <c r="P371" s="212">
        <f>O371*H371</f>
        <v>0</v>
      </c>
      <c r="Q371" s="212">
        <v>0</v>
      </c>
      <c r="R371" s="212">
        <f>Q371*H371</f>
        <v>0</v>
      </c>
      <c r="S371" s="212">
        <v>0</v>
      </c>
      <c r="T371" s="213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4" t="s">
        <v>224</v>
      </c>
      <c r="AT371" s="214" t="s">
        <v>137</v>
      </c>
      <c r="AU371" s="214" t="s">
        <v>143</v>
      </c>
      <c r="AY371" s="20" t="s">
        <v>134</v>
      </c>
      <c r="BE371" s="215">
        <f>IF(N371="základní",J371,0)</f>
        <v>0</v>
      </c>
      <c r="BF371" s="215">
        <f>IF(N371="snížená",J371,0)</f>
        <v>0</v>
      </c>
      <c r="BG371" s="215">
        <f>IF(N371="zákl. přenesená",J371,0)</f>
        <v>0</v>
      </c>
      <c r="BH371" s="215">
        <f>IF(N371="sníž. přenesená",J371,0)</f>
        <v>0</v>
      </c>
      <c r="BI371" s="215">
        <f>IF(N371="nulová",J371,0)</f>
        <v>0</v>
      </c>
      <c r="BJ371" s="20" t="s">
        <v>143</v>
      </c>
      <c r="BK371" s="215">
        <f>ROUND(I371*H371,2)</f>
        <v>0</v>
      </c>
      <c r="BL371" s="20" t="s">
        <v>224</v>
      </c>
      <c r="BM371" s="214" t="s">
        <v>772</v>
      </c>
    </row>
    <row r="372" s="2" customFormat="1">
      <c r="A372" s="41"/>
      <c r="B372" s="42"/>
      <c r="C372" s="43"/>
      <c r="D372" s="216" t="s">
        <v>145</v>
      </c>
      <c r="E372" s="43"/>
      <c r="F372" s="217" t="s">
        <v>773</v>
      </c>
      <c r="G372" s="43"/>
      <c r="H372" s="43"/>
      <c r="I372" s="218"/>
      <c r="J372" s="43"/>
      <c r="K372" s="43"/>
      <c r="L372" s="47"/>
      <c r="M372" s="219"/>
      <c r="N372" s="220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145</v>
      </c>
      <c r="AU372" s="20" t="s">
        <v>143</v>
      </c>
    </row>
    <row r="373" s="16" customFormat="1">
      <c r="A373" s="16"/>
      <c r="B373" s="266"/>
      <c r="C373" s="267"/>
      <c r="D373" s="223" t="s">
        <v>160</v>
      </c>
      <c r="E373" s="268" t="s">
        <v>19</v>
      </c>
      <c r="F373" s="269" t="s">
        <v>774</v>
      </c>
      <c r="G373" s="267"/>
      <c r="H373" s="268" t="s">
        <v>19</v>
      </c>
      <c r="I373" s="270"/>
      <c r="J373" s="267"/>
      <c r="K373" s="267"/>
      <c r="L373" s="271"/>
      <c r="M373" s="272"/>
      <c r="N373" s="273"/>
      <c r="O373" s="273"/>
      <c r="P373" s="273"/>
      <c r="Q373" s="273"/>
      <c r="R373" s="273"/>
      <c r="S373" s="273"/>
      <c r="T373" s="274"/>
      <c r="U373" s="16"/>
      <c r="V373" s="16"/>
      <c r="W373" s="16"/>
      <c r="X373" s="16"/>
      <c r="Y373" s="16"/>
      <c r="Z373" s="16"/>
      <c r="AA373" s="16"/>
      <c r="AB373" s="16"/>
      <c r="AC373" s="16"/>
      <c r="AD373" s="16"/>
      <c r="AE373" s="16"/>
      <c r="AT373" s="275" t="s">
        <v>160</v>
      </c>
      <c r="AU373" s="275" t="s">
        <v>143</v>
      </c>
      <c r="AV373" s="16" t="s">
        <v>79</v>
      </c>
      <c r="AW373" s="16" t="s">
        <v>32</v>
      </c>
      <c r="AX373" s="16" t="s">
        <v>71</v>
      </c>
      <c r="AY373" s="275" t="s">
        <v>134</v>
      </c>
    </row>
    <row r="374" s="13" customFormat="1">
      <c r="A374" s="13"/>
      <c r="B374" s="221"/>
      <c r="C374" s="222"/>
      <c r="D374" s="223" t="s">
        <v>160</v>
      </c>
      <c r="E374" s="224" t="s">
        <v>19</v>
      </c>
      <c r="F374" s="225" t="s">
        <v>538</v>
      </c>
      <c r="G374" s="222"/>
      <c r="H374" s="226">
        <v>75</v>
      </c>
      <c r="I374" s="227"/>
      <c r="J374" s="222"/>
      <c r="K374" s="222"/>
      <c r="L374" s="228"/>
      <c r="M374" s="229"/>
      <c r="N374" s="230"/>
      <c r="O374" s="230"/>
      <c r="P374" s="230"/>
      <c r="Q374" s="230"/>
      <c r="R374" s="230"/>
      <c r="S374" s="230"/>
      <c r="T374" s="23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2" t="s">
        <v>160</v>
      </c>
      <c r="AU374" s="232" t="s">
        <v>143</v>
      </c>
      <c r="AV374" s="13" t="s">
        <v>143</v>
      </c>
      <c r="AW374" s="13" t="s">
        <v>32</v>
      </c>
      <c r="AX374" s="13" t="s">
        <v>71</v>
      </c>
      <c r="AY374" s="232" t="s">
        <v>134</v>
      </c>
    </row>
    <row r="375" s="15" customFormat="1">
      <c r="A375" s="15"/>
      <c r="B375" s="244"/>
      <c r="C375" s="245"/>
      <c r="D375" s="223" t="s">
        <v>160</v>
      </c>
      <c r="E375" s="246" t="s">
        <v>19</v>
      </c>
      <c r="F375" s="247" t="s">
        <v>208</v>
      </c>
      <c r="G375" s="245"/>
      <c r="H375" s="248">
        <v>75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54" t="s">
        <v>160</v>
      </c>
      <c r="AU375" s="254" t="s">
        <v>143</v>
      </c>
      <c r="AV375" s="15" t="s">
        <v>142</v>
      </c>
      <c r="AW375" s="15" t="s">
        <v>32</v>
      </c>
      <c r="AX375" s="15" t="s">
        <v>79</v>
      </c>
      <c r="AY375" s="254" t="s">
        <v>134</v>
      </c>
    </row>
    <row r="376" s="2" customFormat="1" ht="16.5" customHeight="1">
      <c r="A376" s="41"/>
      <c r="B376" s="42"/>
      <c r="C376" s="255" t="s">
        <v>775</v>
      </c>
      <c r="D376" s="255" t="s">
        <v>237</v>
      </c>
      <c r="E376" s="256" t="s">
        <v>776</v>
      </c>
      <c r="F376" s="257" t="s">
        <v>777</v>
      </c>
      <c r="G376" s="258" t="s">
        <v>149</v>
      </c>
      <c r="H376" s="259">
        <v>90</v>
      </c>
      <c r="I376" s="260"/>
      <c r="J376" s="261">
        <f>ROUND(I376*H376,2)</f>
        <v>0</v>
      </c>
      <c r="K376" s="257" t="s">
        <v>141</v>
      </c>
      <c r="L376" s="262"/>
      <c r="M376" s="263" t="s">
        <v>19</v>
      </c>
      <c r="N376" s="264" t="s">
        <v>43</v>
      </c>
      <c r="O376" s="87"/>
      <c r="P376" s="212">
        <f>O376*H376</f>
        <v>0</v>
      </c>
      <c r="Q376" s="212">
        <v>0.00017000000000000001</v>
      </c>
      <c r="R376" s="212">
        <f>Q376*H376</f>
        <v>0.015300000000000001</v>
      </c>
      <c r="S376" s="212">
        <v>0</v>
      </c>
      <c r="T376" s="213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4" t="s">
        <v>307</v>
      </c>
      <c r="AT376" s="214" t="s">
        <v>237</v>
      </c>
      <c r="AU376" s="214" t="s">
        <v>143</v>
      </c>
      <c r="AY376" s="20" t="s">
        <v>134</v>
      </c>
      <c r="BE376" s="215">
        <f>IF(N376="základní",J376,0)</f>
        <v>0</v>
      </c>
      <c r="BF376" s="215">
        <f>IF(N376="snížená",J376,0)</f>
        <v>0</v>
      </c>
      <c r="BG376" s="215">
        <f>IF(N376="zákl. přenesená",J376,0)</f>
        <v>0</v>
      </c>
      <c r="BH376" s="215">
        <f>IF(N376="sníž. přenesená",J376,0)</f>
        <v>0</v>
      </c>
      <c r="BI376" s="215">
        <f>IF(N376="nulová",J376,0)</f>
        <v>0</v>
      </c>
      <c r="BJ376" s="20" t="s">
        <v>143</v>
      </c>
      <c r="BK376" s="215">
        <f>ROUND(I376*H376,2)</f>
        <v>0</v>
      </c>
      <c r="BL376" s="20" t="s">
        <v>224</v>
      </c>
      <c r="BM376" s="214" t="s">
        <v>778</v>
      </c>
    </row>
    <row r="377" s="16" customFormat="1">
      <c r="A377" s="16"/>
      <c r="B377" s="266"/>
      <c r="C377" s="267"/>
      <c r="D377" s="223" t="s">
        <v>160</v>
      </c>
      <c r="E377" s="268" t="s">
        <v>19</v>
      </c>
      <c r="F377" s="269" t="s">
        <v>779</v>
      </c>
      <c r="G377" s="267"/>
      <c r="H377" s="268" t="s">
        <v>19</v>
      </c>
      <c r="I377" s="270"/>
      <c r="J377" s="267"/>
      <c r="K377" s="267"/>
      <c r="L377" s="271"/>
      <c r="M377" s="272"/>
      <c r="N377" s="273"/>
      <c r="O377" s="273"/>
      <c r="P377" s="273"/>
      <c r="Q377" s="273"/>
      <c r="R377" s="273"/>
      <c r="S377" s="273"/>
      <c r="T377" s="274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75" t="s">
        <v>160</v>
      </c>
      <c r="AU377" s="275" t="s">
        <v>143</v>
      </c>
      <c r="AV377" s="16" t="s">
        <v>79</v>
      </c>
      <c r="AW377" s="16" t="s">
        <v>32</v>
      </c>
      <c r="AX377" s="16" t="s">
        <v>71</v>
      </c>
      <c r="AY377" s="275" t="s">
        <v>134</v>
      </c>
    </row>
    <row r="378" s="13" customFormat="1">
      <c r="A378" s="13"/>
      <c r="B378" s="221"/>
      <c r="C378" s="222"/>
      <c r="D378" s="223" t="s">
        <v>160</v>
      </c>
      <c r="E378" s="224" t="s">
        <v>19</v>
      </c>
      <c r="F378" s="225" t="s">
        <v>780</v>
      </c>
      <c r="G378" s="222"/>
      <c r="H378" s="226">
        <v>90</v>
      </c>
      <c r="I378" s="227"/>
      <c r="J378" s="222"/>
      <c r="K378" s="222"/>
      <c r="L378" s="228"/>
      <c r="M378" s="229"/>
      <c r="N378" s="230"/>
      <c r="O378" s="230"/>
      <c r="P378" s="230"/>
      <c r="Q378" s="230"/>
      <c r="R378" s="230"/>
      <c r="S378" s="230"/>
      <c r="T378" s="23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2" t="s">
        <v>160</v>
      </c>
      <c r="AU378" s="232" t="s">
        <v>143</v>
      </c>
      <c r="AV378" s="13" t="s">
        <v>143</v>
      </c>
      <c r="AW378" s="13" t="s">
        <v>32</v>
      </c>
      <c r="AX378" s="13" t="s">
        <v>71</v>
      </c>
      <c r="AY378" s="232" t="s">
        <v>134</v>
      </c>
    </row>
    <row r="379" s="15" customFormat="1">
      <c r="A379" s="15"/>
      <c r="B379" s="244"/>
      <c r="C379" s="245"/>
      <c r="D379" s="223" t="s">
        <v>160</v>
      </c>
      <c r="E379" s="246" t="s">
        <v>19</v>
      </c>
      <c r="F379" s="247" t="s">
        <v>208</v>
      </c>
      <c r="G379" s="245"/>
      <c r="H379" s="248">
        <v>90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4" t="s">
        <v>160</v>
      </c>
      <c r="AU379" s="254" t="s">
        <v>143</v>
      </c>
      <c r="AV379" s="15" t="s">
        <v>142</v>
      </c>
      <c r="AW379" s="15" t="s">
        <v>32</v>
      </c>
      <c r="AX379" s="15" t="s">
        <v>79</v>
      </c>
      <c r="AY379" s="254" t="s">
        <v>134</v>
      </c>
    </row>
    <row r="380" s="2" customFormat="1" ht="24.15" customHeight="1">
      <c r="A380" s="41"/>
      <c r="B380" s="42"/>
      <c r="C380" s="203" t="s">
        <v>781</v>
      </c>
      <c r="D380" s="203" t="s">
        <v>137</v>
      </c>
      <c r="E380" s="204" t="s">
        <v>782</v>
      </c>
      <c r="F380" s="205" t="s">
        <v>783</v>
      </c>
      <c r="G380" s="206" t="s">
        <v>149</v>
      </c>
      <c r="H380" s="207">
        <v>15</v>
      </c>
      <c r="I380" s="208"/>
      <c r="J380" s="209">
        <f>ROUND(I380*H380,2)</f>
        <v>0</v>
      </c>
      <c r="K380" s="205" t="s">
        <v>141</v>
      </c>
      <c r="L380" s="47"/>
      <c r="M380" s="210" t="s">
        <v>19</v>
      </c>
      <c r="N380" s="211" t="s">
        <v>43</v>
      </c>
      <c r="O380" s="87"/>
      <c r="P380" s="212">
        <f>O380*H380</f>
        <v>0</v>
      </c>
      <c r="Q380" s="212">
        <v>0</v>
      </c>
      <c r="R380" s="212">
        <f>Q380*H380</f>
        <v>0</v>
      </c>
      <c r="S380" s="212">
        <v>0</v>
      </c>
      <c r="T380" s="213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4" t="s">
        <v>224</v>
      </c>
      <c r="AT380" s="214" t="s">
        <v>137</v>
      </c>
      <c r="AU380" s="214" t="s">
        <v>143</v>
      </c>
      <c r="AY380" s="20" t="s">
        <v>134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20" t="s">
        <v>143</v>
      </c>
      <c r="BK380" s="215">
        <f>ROUND(I380*H380,2)</f>
        <v>0</v>
      </c>
      <c r="BL380" s="20" t="s">
        <v>224</v>
      </c>
      <c r="BM380" s="214" t="s">
        <v>784</v>
      </c>
    </row>
    <row r="381" s="2" customFormat="1">
      <c r="A381" s="41"/>
      <c r="B381" s="42"/>
      <c r="C381" s="43"/>
      <c r="D381" s="216" t="s">
        <v>145</v>
      </c>
      <c r="E381" s="43"/>
      <c r="F381" s="217" t="s">
        <v>785</v>
      </c>
      <c r="G381" s="43"/>
      <c r="H381" s="43"/>
      <c r="I381" s="218"/>
      <c r="J381" s="43"/>
      <c r="K381" s="43"/>
      <c r="L381" s="47"/>
      <c r="M381" s="219"/>
      <c r="N381" s="220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145</v>
      </c>
      <c r="AU381" s="20" t="s">
        <v>143</v>
      </c>
    </row>
    <row r="382" s="2" customFormat="1" ht="16.5" customHeight="1">
      <c r="A382" s="41"/>
      <c r="B382" s="42"/>
      <c r="C382" s="255" t="s">
        <v>786</v>
      </c>
      <c r="D382" s="255" t="s">
        <v>237</v>
      </c>
      <c r="E382" s="256" t="s">
        <v>787</v>
      </c>
      <c r="F382" s="257" t="s">
        <v>788</v>
      </c>
      <c r="G382" s="258" t="s">
        <v>149</v>
      </c>
      <c r="H382" s="259">
        <v>18</v>
      </c>
      <c r="I382" s="260"/>
      <c r="J382" s="261">
        <f>ROUND(I382*H382,2)</f>
        <v>0</v>
      </c>
      <c r="K382" s="257" t="s">
        <v>141</v>
      </c>
      <c r="L382" s="262"/>
      <c r="M382" s="263" t="s">
        <v>19</v>
      </c>
      <c r="N382" s="264" t="s">
        <v>43</v>
      </c>
      <c r="O382" s="87"/>
      <c r="P382" s="212">
        <f>O382*H382</f>
        <v>0</v>
      </c>
      <c r="Q382" s="212">
        <v>0.00025000000000000001</v>
      </c>
      <c r="R382" s="212">
        <f>Q382*H382</f>
        <v>0.0045000000000000005</v>
      </c>
      <c r="S382" s="212">
        <v>0</v>
      </c>
      <c r="T382" s="213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14" t="s">
        <v>307</v>
      </c>
      <c r="AT382" s="214" t="s">
        <v>237</v>
      </c>
      <c r="AU382" s="214" t="s">
        <v>143</v>
      </c>
      <c r="AY382" s="20" t="s">
        <v>134</v>
      </c>
      <c r="BE382" s="215">
        <f>IF(N382="základní",J382,0)</f>
        <v>0</v>
      </c>
      <c r="BF382" s="215">
        <f>IF(N382="snížená",J382,0)</f>
        <v>0</v>
      </c>
      <c r="BG382" s="215">
        <f>IF(N382="zákl. přenesená",J382,0)</f>
        <v>0</v>
      </c>
      <c r="BH382" s="215">
        <f>IF(N382="sníž. přenesená",J382,0)</f>
        <v>0</v>
      </c>
      <c r="BI382" s="215">
        <f>IF(N382="nulová",J382,0)</f>
        <v>0</v>
      </c>
      <c r="BJ382" s="20" t="s">
        <v>143</v>
      </c>
      <c r="BK382" s="215">
        <f>ROUND(I382*H382,2)</f>
        <v>0</v>
      </c>
      <c r="BL382" s="20" t="s">
        <v>224</v>
      </c>
      <c r="BM382" s="214" t="s">
        <v>789</v>
      </c>
    </row>
    <row r="383" s="13" customFormat="1">
      <c r="A383" s="13"/>
      <c r="B383" s="221"/>
      <c r="C383" s="222"/>
      <c r="D383" s="223" t="s">
        <v>160</v>
      </c>
      <c r="E383" s="224" t="s">
        <v>19</v>
      </c>
      <c r="F383" s="225" t="s">
        <v>790</v>
      </c>
      <c r="G383" s="222"/>
      <c r="H383" s="226">
        <v>18</v>
      </c>
      <c r="I383" s="227"/>
      <c r="J383" s="222"/>
      <c r="K383" s="222"/>
      <c r="L383" s="228"/>
      <c r="M383" s="229"/>
      <c r="N383" s="230"/>
      <c r="O383" s="230"/>
      <c r="P383" s="230"/>
      <c r="Q383" s="230"/>
      <c r="R383" s="230"/>
      <c r="S383" s="230"/>
      <c r="T383" s="23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2" t="s">
        <v>160</v>
      </c>
      <c r="AU383" s="232" t="s">
        <v>143</v>
      </c>
      <c r="AV383" s="13" t="s">
        <v>143</v>
      </c>
      <c r="AW383" s="13" t="s">
        <v>32</v>
      </c>
      <c r="AX383" s="13" t="s">
        <v>71</v>
      </c>
      <c r="AY383" s="232" t="s">
        <v>134</v>
      </c>
    </row>
    <row r="384" s="15" customFormat="1">
      <c r="A384" s="15"/>
      <c r="B384" s="244"/>
      <c r="C384" s="245"/>
      <c r="D384" s="223" t="s">
        <v>160</v>
      </c>
      <c r="E384" s="246" t="s">
        <v>19</v>
      </c>
      <c r="F384" s="247" t="s">
        <v>208</v>
      </c>
      <c r="G384" s="245"/>
      <c r="H384" s="248">
        <v>18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4" t="s">
        <v>160</v>
      </c>
      <c r="AU384" s="254" t="s">
        <v>143</v>
      </c>
      <c r="AV384" s="15" t="s">
        <v>142</v>
      </c>
      <c r="AW384" s="15" t="s">
        <v>32</v>
      </c>
      <c r="AX384" s="15" t="s">
        <v>79</v>
      </c>
      <c r="AY384" s="254" t="s">
        <v>134</v>
      </c>
    </row>
    <row r="385" s="2" customFormat="1" ht="16.5" customHeight="1">
      <c r="A385" s="41"/>
      <c r="B385" s="42"/>
      <c r="C385" s="203" t="s">
        <v>791</v>
      </c>
      <c r="D385" s="203" t="s">
        <v>137</v>
      </c>
      <c r="E385" s="204" t="s">
        <v>792</v>
      </c>
      <c r="F385" s="205" t="s">
        <v>793</v>
      </c>
      <c r="G385" s="206" t="s">
        <v>443</v>
      </c>
      <c r="H385" s="207">
        <v>1</v>
      </c>
      <c r="I385" s="208"/>
      <c r="J385" s="209">
        <f>ROUND(I385*H385,2)</f>
        <v>0</v>
      </c>
      <c r="K385" s="205" t="s">
        <v>141</v>
      </c>
      <c r="L385" s="47"/>
      <c r="M385" s="210" t="s">
        <v>19</v>
      </c>
      <c r="N385" s="211" t="s">
        <v>43</v>
      </c>
      <c r="O385" s="87"/>
      <c r="P385" s="212">
        <f>O385*H385</f>
        <v>0</v>
      </c>
      <c r="Q385" s="212">
        <v>0</v>
      </c>
      <c r="R385" s="212">
        <f>Q385*H385</f>
        <v>0</v>
      </c>
      <c r="S385" s="212">
        <v>0.0022399999999999998</v>
      </c>
      <c r="T385" s="213">
        <f>S385*H385</f>
        <v>0.0022399999999999998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4" t="s">
        <v>224</v>
      </c>
      <c r="AT385" s="214" t="s">
        <v>137</v>
      </c>
      <c r="AU385" s="214" t="s">
        <v>143</v>
      </c>
      <c r="AY385" s="20" t="s">
        <v>134</v>
      </c>
      <c r="BE385" s="215">
        <f>IF(N385="základní",J385,0)</f>
        <v>0</v>
      </c>
      <c r="BF385" s="215">
        <f>IF(N385="snížená",J385,0)</f>
        <v>0</v>
      </c>
      <c r="BG385" s="215">
        <f>IF(N385="zákl. přenesená",J385,0)</f>
        <v>0</v>
      </c>
      <c r="BH385" s="215">
        <f>IF(N385="sníž. přenesená",J385,0)</f>
        <v>0</v>
      </c>
      <c r="BI385" s="215">
        <f>IF(N385="nulová",J385,0)</f>
        <v>0</v>
      </c>
      <c r="BJ385" s="20" t="s">
        <v>143</v>
      </c>
      <c r="BK385" s="215">
        <f>ROUND(I385*H385,2)</f>
        <v>0</v>
      </c>
      <c r="BL385" s="20" t="s">
        <v>224</v>
      </c>
      <c r="BM385" s="214" t="s">
        <v>794</v>
      </c>
    </row>
    <row r="386" s="2" customFormat="1">
      <c r="A386" s="41"/>
      <c r="B386" s="42"/>
      <c r="C386" s="43"/>
      <c r="D386" s="216" t="s">
        <v>145</v>
      </c>
      <c r="E386" s="43"/>
      <c r="F386" s="217" t="s">
        <v>795</v>
      </c>
      <c r="G386" s="43"/>
      <c r="H386" s="43"/>
      <c r="I386" s="218"/>
      <c r="J386" s="43"/>
      <c r="K386" s="43"/>
      <c r="L386" s="47"/>
      <c r="M386" s="219"/>
      <c r="N386" s="220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145</v>
      </c>
      <c r="AU386" s="20" t="s">
        <v>143</v>
      </c>
    </row>
    <row r="387" s="2" customFormat="1" ht="24.15" customHeight="1">
      <c r="A387" s="41"/>
      <c r="B387" s="42"/>
      <c r="C387" s="203" t="s">
        <v>796</v>
      </c>
      <c r="D387" s="203" t="s">
        <v>137</v>
      </c>
      <c r="E387" s="204" t="s">
        <v>797</v>
      </c>
      <c r="F387" s="205" t="s">
        <v>798</v>
      </c>
      <c r="G387" s="206" t="s">
        <v>233</v>
      </c>
      <c r="H387" s="207">
        <v>1</v>
      </c>
      <c r="I387" s="208"/>
      <c r="J387" s="209">
        <f>ROUND(I387*H387,2)</f>
        <v>0</v>
      </c>
      <c r="K387" s="205" t="s">
        <v>141</v>
      </c>
      <c r="L387" s="47"/>
      <c r="M387" s="210" t="s">
        <v>19</v>
      </c>
      <c r="N387" s="211" t="s">
        <v>43</v>
      </c>
      <c r="O387" s="87"/>
      <c r="P387" s="212">
        <f>O387*H387</f>
        <v>0</v>
      </c>
      <c r="Q387" s="212">
        <v>0</v>
      </c>
      <c r="R387" s="212">
        <f>Q387*H387</f>
        <v>0</v>
      </c>
      <c r="S387" s="212">
        <v>0</v>
      </c>
      <c r="T387" s="213">
        <f>S387*H387</f>
        <v>0</v>
      </c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R387" s="214" t="s">
        <v>224</v>
      </c>
      <c r="AT387" s="214" t="s">
        <v>137</v>
      </c>
      <c r="AU387" s="214" t="s">
        <v>143</v>
      </c>
      <c r="AY387" s="20" t="s">
        <v>134</v>
      </c>
      <c r="BE387" s="215">
        <f>IF(N387="základní",J387,0)</f>
        <v>0</v>
      </c>
      <c r="BF387" s="215">
        <f>IF(N387="snížená",J387,0)</f>
        <v>0</v>
      </c>
      <c r="BG387" s="215">
        <f>IF(N387="zákl. přenesená",J387,0)</f>
        <v>0</v>
      </c>
      <c r="BH387" s="215">
        <f>IF(N387="sníž. přenesená",J387,0)</f>
        <v>0</v>
      </c>
      <c r="BI387" s="215">
        <f>IF(N387="nulová",J387,0)</f>
        <v>0</v>
      </c>
      <c r="BJ387" s="20" t="s">
        <v>143</v>
      </c>
      <c r="BK387" s="215">
        <f>ROUND(I387*H387,2)</f>
        <v>0</v>
      </c>
      <c r="BL387" s="20" t="s">
        <v>224</v>
      </c>
      <c r="BM387" s="214" t="s">
        <v>799</v>
      </c>
    </row>
    <row r="388" s="2" customFormat="1">
      <c r="A388" s="41"/>
      <c r="B388" s="42"/>
      <c r="C388" s="43"/>
      <c r="D388" s="216" t="s">
        <v>145</v>
      </c>
      <c r="E388" s="43"/>
      <c r="F388" s="217" t="s">
        <v>800</v>
      </c>
      <c r="G388" s="43"/>
      <c r="H388" s="43"/>
      <c r="I388" s="218"/>
      <c r="J388" s="43"/>
      <c r="K388" s="43"/>
      <c r="L388" s="47"/>
      <c r="M388" s="219"/>
      <c r="N388" s="220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145</v>
      </c>
      <c r="AU388" s="20" t="s">
        <v>143</v>
      </c>
    </row>
    <row r="389" s="2" customFormat="1" ht="21.75" customHeight="1">
      <c r="A389" s="41"/>
      <c r="B389" s="42"/>
      <c r="C389" s="203" t="s">
        <v>801</v>
      </c>
      <c r="D389" s="203" t="s">
        <v>137</v>
      </c>
      <c r="E389" s="204" t="s">
        <v>802</v>
      </c>
      <c r="F389" s="205" t="s">
        <v>803</v>
      </c>
      <c r="G389" s="206" t="s">
        <v>233</v>
      </c>
      <c r="H389" s="207">
        <v>1</v>
      </c>
      <c r="I389" s="208"/>
      <c r="J389" s="209">
        <f>ROUND(I389*H389,2)</f>
        <v>0</v>
      </c>
      <c r="K389" s="205" t="s">
        <v>141</v>
      </c>
      <c r="L389" s="47"/>
      <c r="M389" s="210" t="s">
        <v>19</v>
      </c>
      <c r="N389" s="211" t="s">
        <v>43</v>
      </c>
      <c r="O389" s="87"/>
      <c r="P389" s="212">
        <f>O389*H389</f>
        <v>0</v>
      </c>
      <c r="Q389" s="212">
        <v>0</v>
      </c>
      <c r="R389" s="212">
        <f>Q389*H389</f>
        <v>0</v>
      </c>
      <c r="S389" s="212">
        <v>0</v>
      </c>
      <c r="T389" s="213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4" t="s">
        <v>224</v>
      </c>
      <c r="AT389" s="214" t="s">
        <v>137</v>
      </c>
      <c r="AU389" s="214" t="s">
        <v>143</v>
      </c>
      <c r="AY389" s="20" t="s">
        <v>134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20" t="s">
        <v>143</v>
      </c>
      <c r="BK389" s="215">
        <f>ROUND(I389*H389,2)</f>
        <v>0</v>
      </c>
      <c r="BL389" s="20" t="s">
        <v>224</v>
      </c>
      <c r="BM389" s="214" t="s">
        <v>804</v>
      </c>
    </row>
    <row r="390" s="2" customFormat="1">
      <c r="A390" s="41"/>
      <c r="B390" s="42"/>
      <c r="C390" s="43"/>
      <c r="D390" s="216" t="s">
        <v>145</v>
      </c>
      <c r="E390" s="43"/>
      <c r="F390" s="217" t="s">
        <v>805</v>
      </c>
      <c r="G390" s="43"/>
      <c r="H390" s="43"/>
      <c r="I390" s="218"/>
      <c r="J390" s="43"/>
      <c r="K390" s="43"/>
      <c r="L390" s="47"/>
      <c r="M390" s="219"/>
      <c r="N390" s="220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145</v>
      </c>
      <c r="AU390" s="20" t="s">
        <v>143</v>
      </c>
    </row>
    <row r="391" s="2" customFormat="1" ht="16.5" customHeight="1">
      <c r="A391" s="41"/>
      <c r="B391" s="42"/>
      <c r="C391" s="255" t="s">
        <v>806</v>
      </c>
      <c r="D391" s="255" t="s">
        <v>237</v>
      </c>
      <c r="E391" s="256" t="s">
        <v>807</v>
      </c>
      <c r="F391" s="257" t="s">
        <v>808</v>
      </c>
      <c r="G391" s="258" t="s">
        <v>233</v>
      </c>
      <c r="H391" s="259">
        <v>1</v>
      </c>
      <c r="I391" s="260"/>
      <c r="J391" s="261">
        <f>ROUND(I391*H391,2)</f>
        <v>0</v>
      </c>
      <c r="K391" s="257" t="s">
        <v>141</v>
      </c>
      <c r="L391" s="262"/>
      <c r="M391" s="263" t="s">
        <v>19</v>
      </c>
      <c r="N391" s="264" t="s">
        <v>43</v>
      </c>
      <c r="O391" s="87"/>
      <c r="P391" s="212">
        <f>O391*H391</f>
        <v>0</v>
      </c>
      <c r="Q391" s="212">
        <v>0.0964</v>
      </c>
      <c r="R391" s="212">
        <f>Q391*H391</f>
        <v>0.0964</v>
      </c>
      <c r="S391" s="212">
        <v>0</v>
      </c>
      <c r="T391" s="213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14" t="s">
        <v>307</v>
      </c>
      <c r="AT391" s="214" t="s">
        <v>237</v>
      </c>
      <c r="AU391" s="214" t="s">
        <v>143</v>
      </c>
      <c r="AY391" s="20" t="s">
        <v>134</v>
      </c>
      <c r="BE391" s="215">
        <f>IF(N391="základní",J391,0)</f>
        <v>0</v>
      </c>
      <c r="BF391" s="215">
        <f>IF(N391="snížená",J391,0)</f>
        <v>0</v>
      </c>
      <c r="BG391" s="215">
        <f>IF(N391="zákl. přenesená",J391,0)</f>
        <v>0</v>
      </c>
      <c r="BH391" s="215">
        <f>IF(N391="sníž. přenesená",J391,0)</f>
        <v>0</v>
      </c>
      <c r="BI391" s="215">
        <f>IF(N391="nulová",J391,0)</f>
        <v>0</v>
      </c>
      <c r="BJ391" s="20" t="s">
        <v>143</v>
      </c>
      <c r="BK391" s="215">
        <f>ROUND(I391*H391,2)</f>
        <v>0</v>
      </c>
      <c r="BL391" s="20" t="s">
        <v>224</v>
      </c>
      <c r="BM391" s="214" t="s">
        <v>809</v>
      </c>
    </row>
    <row r="392" s="2" customFormat="1" ht="33" customHeight="1">
      <c r="A392" s="41"/>
      <c r="B392" s="42"/>
      <c r="C392" s="203" t="s">
        <v>810</v>
      </c>
      <c r="D392" s="203" t="s">
        <v>137</v>
      </c>
      <c r="E392" s="204" t="s">
        <v>811</v>
      </c>
      <c r="F392" s="205" t="s">
        <v>812</v>
      </c>
      <c r="G392" s="206" t="s">
        <v>233</v>
      </c>
      <c r="H392" s="207">
        <v>8</v>
      </c>
      <c r="I392" s="208"/>
      <c r="J392" s="209">
        <f>ROUND(I392*H392,2)</f>
        <v>0</v>
      </c>
      <c r="K392" s="205" t="s">
        <v>19</v>
      </c>
      <c r="L392" s="47"/>
      <c r="M392" s="210" t="s">
        <v>19</v>
      </c>
      <c r="N392" s="211" t="s">
        <v>43</v>
      </c>
      <c r="O392" s="87"/>
      <c r="P392" s="212">
        <f>O392*H392</f>
        <v>0</v>
      </c>
      <c r="Q392" s="212">
        <v>0</v>
      </c>
      <c r="R392" s="212">
        <f>Q392*H392</f>
        <v>0</v>
      </c>
      <c r="S392" s="212">
        <v>0</v>
      </c>
      <c r="T392" s="213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4" t="s">
        <v>224</v>
      </c>
      <c r="AT392" s="214" t="s">
        <v>137</v>
      </c>
      <c r="AU392" s="214" t="s">
        <v>143</v>
      </c>
      <c r="AY392" s="20" t="s">
        <v>134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20" t="s">
        <v>143</v>
      </c>
      <c r="BK392" s="215">
        <f>ROUND(I392*H392,2)</f>
        <v>0</v>
      </c>
      <c r="BL392" s="20" t="s">
        <v>224</v>
      </c>
      <c r="BM392" s="214" t="s">
        <v>813</v>
      </c>
    </row>
    <row r="393" s="2" customFormat="1" ht="33" customHeight="1">
      <c r="A393" s="41"/>
      <c r="B393" s="42"/>
      <c r="C393" s="203" t="s">
        <v>814</v>
      </c>
      <c r="D393" s="203" t="s">
        <v>137</v>
      </c>
      <c r="E393" s="204" t="s">
        <v>815</v>
      </c>
      <c r="F393" s="205" t="s">
        <v>816</v>
      </c>
      <c r="G393" s="206" t="s">
        <v>233</v>
      </c>
      <c r="H393" s="207">
        <v>18</v>
      </c>
      <c r="I393" s="208"/>
      <c r="J393" s="209">
        <f>ROUND(I393*H393,2)</f>
        <v>0</v>
      </c>
      <c r="K393" s="205" t="s">
        <v>19</v>
      </c>
      <c r="L393" s="47"/>
      <c r="M393" s="210" t="s">
        <v>19</v>
      </c>
      <c r="N393" s="211" t="s">
        <v>43</v>
      </c>
      <c r="O393" s="87"/>
      <c r="P393" s="212">
        <f>O393*H393</f>
        <v>0</v>
      </c>
      <c r="Q393" s="212">
        <v>0</v>
      </c>
      <c r="R393" s="212">
        <f>Q393*H393</f>
        <v>0</v>
      </c>
      <c r="S393" s="212">
        <v>0</v>
      </c>
      <c r="T393" s="213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4" t="s">
        <v>224</v>
      </c>
      <c r="AT393" s="214" t="s">
        <v>137</v>
      </c>
      <c r="AU393" s="214" t="s">
        <v>143</v>
      </c>
      <c r="AY393" s="20" t="s">
        <v>134</v>
      </c>
      <c r="BE393" s="215">
        <f>IF(N393="základní",J393,0)</f>
        <v>0</v>
      </c>
      <c r="BF393" s="215">
        <f>IF(N393="snížená",J393,0)</f>
        <v>0</v>
      </c>
      <c r="BG393" s="215">
        <f>IF(N393="zákl. přenesená",J393,0)</f>
        <v>0</v>
      </c>
      <c r="BH393" s="215">
        <f>IF(N393="sníž. přenesená",J393,0)</f>
        <v>0</v>
      </c>
      <c r="BI393" s="215">
        <f>IF(N393="nulová",J393,0)</f>
        <v>0</v>
      </c>
      <c r="BJ393" s="20" t="s">
        <v>143</v>
      </c>
      <c r="BK393" s="215">
        <f>ROUND(I393*H393,2)</f>
        <v>0</v>
      </c>
      <c r="BL393" s="20" t="s">
        <v>224</v>
      </c>
      <c r="BM393" s="214" t="s">
        <v>817</v>
      </c>
    </row>
    <row r="394" s="2" customFormat="1" ht="24.15" customHeight="1">
      <c r="A394" s="41"/>
      <c r="B394" s="42"/>
      <c r="C394" s="203" t="s">
        <v>818</v>
      </c>
      <c r="D394" s="203" t="s">
        <v>137</v>
      </c>
      <c r="E394" s="204" t="s">
        <v>819</v>
      </c>
      <c r="F394" s="205" t="s">
        <v>820</v>
      </c>
      <c r="G394" s="206" t="s">
        <v>233</v>
      </c>
      <c r="H394" s="207">
        <v>4</v>
      </c>
      <c r="I394" s="208"/>
      <c r="J394" s="209">
        <f>ROUND(I394*H394,2)</f>
        <v>0</v>
      </c>
      <c r="K394" s="205" t="s">
        <v>141</v>
      </c>
      <c r="L394" s="47"/>
      <c r="M394" s="210" t="s">
        <v>19</v>
      </c>
      <c r="N394" s="211" t="s">
        <v>43</v>
      </c>
      <c r="O394" s="87"/>
      <c r="P394" s="212">
        <f>O394*H394</f>
        <v>0</v>
      </c>
      <c r="Q394" s="212">
        <v>0</v>
      </c>
      <c r="R394" s="212">
        <f>Q394*H394</f>
        <v>0</v>
      </c>
      <c r="S394" s="212">
        <v>0</v>
      </c>
      <c r="T394" s="213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4" t="s">
        <v>224</v>
      </c>
      <c r="AT394" s="214" t="s">
        <v>137</v>
      </c>
      <c r="AU394" s="214" t="s">
        <v>143</v>
      </c>
      <c r="AY394" s="20" t="s">
        <v>134</v>
      </c>
      <c r="BE394" s="215">
        <f>IF(N394="základní",J394,0)</f>
        <v>0</v>
      </c>
      <c r="BF394" s="215">
        <f>IF(N394="snížená",J394,0)</f>
        <v>0</v>
      </c>
      <c r="BG394" s="215">
        <f>IF(N394="zákl. přenesená",J394,0)</f>
        <v>0</v>
      </c>
      <c r="BH394" s="215">
        <f>IF(N394="sníž. přenesená",J394,0)</f>
        <v>0</v>
      </c>
      <c r="BI394" s="215">
        <f>IF(N394="nulová",J394,0)</f>
        <v>0</v>
      </c>
      <c r="BJ394" s="20" t="s">
        <v>143</v>
      </c>
      <c r="BK394" s="215">
        <f>ROUND(I394*H394,2)</f>
        <v>0</v>
      </c>
      <c r="BL394" s="20" t="s">
        <v>224</v>
      </c>
      <c r="BM394" s="214" t="s">
        <v>821</v>
      </c>
    </row>
    <row r="395" s="2" customFormat="1">
      <c r="A395" s="41"/>
      <c r="B395" s="42"/>
      <c r="C395" s="43"/>
      <c r="D395" s="216" t="s">
        <v>145</v>
      </c>
      <c r="E395" s="43"/>
      <c r="F395" s="217" t="s">
        <v>822</v>
      </c>
      <c r="G395" s="43"/>
      <c r="H395" s="43"/>
      <c r="I395" s="218"/>
      <c r="J395" s="43"/>
      <c r="K395" s="43"/>
      <c r="L395" s="47"/>
      <c r="M395" s="219"/>
      <c r="N395" s="220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145</v>
      </c>
      <c r="AU395" s="20" t="s">
        <v>143</v>
      </c>
    </row>
    <row r="396" s="2" customFormat="1" ht="16.5" customHeight="1">
      <c r="A396" s="41"/>
      <c r="B396" s="42"/>
      <c r="C396" s="255" t="s">
        <v>823</v>
      </c>
      <c r="D396" s="255" t="s">
        <v>237</v>
      </c>
      <c r="E396" s="256" t="s">
        <v>824</v>
      </c>
      <c r="F396" s="257" t="s">
        <v>825</v>
      </c>
      <c r="G396" s="258" t="s">
        <v>233</v>
      </c>
      <c r="H396" s="259">
        <v>4</v>
      </c>
      <c r="I396" s="260"/>
      <c r="J396" s="261">
        <f>ROUND(I396*H396,2)</f>
        <v>0</v>
      </c>
      <c r="K396" s="257" t="s">
        <v>19</v>
      </c>
      <c r="L396" s="262"/>
      <c r="M396" s="263" t="s">
        <v>19</v>
      </c>
      <c r="N396" s="264" t="s">
        <v>43</v>
      </c>
      <c r="O396" s="87"/>
      <c r="P396" s="212">
        <f>O396*H396</f>
        <v>0</v>
      </c>
      <c r="Q396" s="212">
        <v>0.001</v>
      </c>
      <c r="R396" s="212">
        <f>Q396*H396</f>
        <v>0.0040000000000000001</v>
      </c>
      <c r="S396" s="212">
        <v>0</v>
      </c>
      <c r="T396" s="213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4" t="s">
        <v>307</v>
      </c>
      <c r="AT396" s="214" t="s">
        <v>237</v>
      </c>
      <c r="AU396" s="214" t="s">
        <v>143</v>
      </c>
      <c r="AY396" s="20" t="s">
        <v>134</v>
      </c>
      <c r="BE396" s="215">
        <f>IF(N396="základní",J396,0)</f>
        <v>0</v>
      </c>
      <c r="BF396" s="215">
        <f>IF(N396="snížená",J396,0)</f>
        <v>0</v>
      </c>
      <c r="BG396" s="215">
        <f>IF(N396="zákl. přenesená",J396,0)</f>
        <v>0</v>
      </c>
      <c r="BH396" s="215">
        <f>IF(N396="sníž. přenesená",J396,0)</f>
        <v>0</v>
      </c>
      <c r="BI396" s="215">
        <f>IF(N396="nulová",J396,0)</f>
        <v>0</v>
      </c>
      <c r="BJ396" s="20" t="s">
        <v>143</v>
      </c>
      <c r="BK396" s="215">
        <f>ROUND(I396*H396,2)</f>
        <v>0</v>
      </c>
      <c r="BL396" s="20" t="s">
        <v>224</v>
      </c>
      <c r="BM396" s="214" t="s">
        <v>826</v>
      </c>
    </row>
    <row r="397" s="2" customFormat="1" ht="24.15" customHeight="1">
      <c r="A397" s="41"/>
      <c r="B397" s="42"/>
      <c r="C397" s="203" t="s">
        <v>827</v>
      </c>
      <c r="D397" s="203" t="s">
        <v>137</v>
      </c>
      <c r="E397" s="204" t="s">
        <v>828</v>
      </c>
      <c r="F397" s="205" t="s">
        <v>829</v>
      </c>
      <c r="G397" s="206" t="s">
        <v>233</v>
      </c>
      <c r="H397" s="207">
        <v>1</v>
      </c>
      <c r="I397" s="208"/>
      <c r="J397" s="209">
        <f>ROUND(I397*H397,2)</f>
        <v>0</v>
      </c>
      <c r="K397" s="205" t="s">
        <v>141</v>
      </c>
      <c r="L397" s="47"/>
      <c r="M397" s="210" t="s">
        <v>19</v>
      </c>
      <c r="N397" s="211" t="s">
        <v>43</v>
      </c>
      <c r="O397" s="87"/>
      <c r="P397" s="212">
        <f>O397*H397</f>
        <v>0</v>
      </c>
      <c r="Q397" s="212">
        <v>0</v>
      </c>
      <c r="R397" s="212">
        <f>Q397*H397</f>
        <v>0</v>
      </c>
      <c r="S397" s="212">
        <v>0</v>
      </c>
      <c r="T397" s="213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4" t="s">
        <v>224</v>
      </c>
      <c r="AT397" s="214" t="s">
        <v>137</v>
      </c>
      <c r="AU397" s="214" t="s">
        <v>143</v>
      </c>
      <c r="AY397" s="20" t="s">
        <v>134</v>
      </c>
      <c r="BE397" s="215">
        <f>IF(N397="základní",J397,0)</f>
        <v>0</v>
      </c>
      <c r="BF397" s="215">
        <f>IF(N397="snížená",J397,0)</f>
        <v>0</v>
      </c>
      <c r="BG397" s="215">
        <f>IF(N397="zákl. přenesená",J397,0)</f>
        <v>0</v>
      </c>
      <c r="BH397" s="215">
        <f>IF(N397="sníž. přenesená",J397,0)</f>
        <v>0</v>
      </c>
      <c r="BI397" s="215">
        <f>IF(N397="nulová",J397,0)</f>
        <v>0</v>
      </c>
      <c r="BJ397" s="20" t="s">
        <v>143</v>
      </c>
      <c r="BK397" s="215">
        <f>ROUND(I397*H397,2)</f>
        <v>0</v>
      </c>
      <c r="BL397" s="20" t="s">
        <v>224</v>
      </c>
      <c r="BM397" s="214" t="s">
        <v>830</v>
      </c>
    </row>
    <row r="398" s="2" customFormat="1">
      <c r="A398" s="41"/>
      <c r="B398" s="42"/>
      <c r="C398" s="43"/>
      <c r="D398" s="216" t="s">
        <v>145</v>
      </c>
      <c r="E398" s="43"/>
      <c r="F398" s="217" t="s">
        <v>831</v>
      </c>
      <c r="G398" s="43"/>
      <c r="H398" s="43"/>
      <c r="I398" s="218"/>
      <c r="J398" s="43"/>
      <c r="K398" s="43"/>
      <c r="L398" s="47"/>
      <c r="M398" s="219"/>
      <c r="N398" s="220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145</v>
      </c>
      <c r="AU398" s="20" t="s">
        <v>143</v>
      </c>
    </row>
    <row r="399" s="2" customFormat="1" ht="24.15" customHeight="1">
      <c r="A399" s="41"/>
      <c r="B399" s="42"/>
      <c r="C399" s="203" t="s">
        <v>832</v>
      </c>
      <c r="D399" s="203" t="s">
        <v>137</v>
      </c>
      <c r="E399" s="204" t="s">
        <v>833</v>
      </c>
      <c r="F399" s="205" t="s">
        <v>834</v>
      </c>
      <c r="G399" s="206" t="s">
        <v>386</v>
      </c>
      <c r="H399" s="265"/>
      <c r="I399" s="208"/>
      <c r="J399" s="209">
        <f>ROUND(I399*H399,2)</f>
        <v>0</v>
      </c>
      <c r="K399" s="205" t="s">
        <v>141</v>
      </c>
      <c r="L399" s="47"/>
      <c r="M399" s="210" t="s">
        <v>19</v>
      </c>
      <c r="N399" s="211" t="s">
        <v>43</v>
      </c>
      <c r="O399" s="87"/>
      <c r="P399" s="212">
        <f>O399*H399</f>
        <v>0</v>
      </c>
      <c r="Q399" s="212">
        <v>0</v>
      </c>
      <c r="R399" s="212">
        <f>Q399*H399</f>
        <v>0</v>
      </c>
      <c r="S399" s="212">
        <v>0</v>
      </c>
      <c r="T399" s="213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4" t="s">
        <v>224</v>
      </c>
      <c r="AT399" s="214" t="s">
        <v>137</v>
      </c>
      <c r="AU399" s="214" t="s">
        <v>143</v>
      </c>
      <c r="AY399" s="20" t="s">
        <v>134</v>
      </c>
      <c r="BE399" s="215">
        <f>IF(N399="základní",J399,0)</f>
        <v>0</v>
      </c>
      <c r="BF399" s="215">
        <f>IF(N399="snížená",J399,0)</f>
        <v>0</v>
      </c>
      <c r="BG399" s="215">
        <f>IF(N399="zákl. přenesená",J399,0)</f>
        <v>0</v>
      </c>
      <c r="BH399" s="215">
        <f>IF(N399="sníž. přenesená",J399,0)</f>
        <v>0</v>
      </c>
      <c r="BI399" s="215">
        <f>IF(N399="nulová",J399,0)</f>
        <v>0</v>
      </c>
      <c r="BJ399" s="20" t="s">
        <v>143</v>
      </c>
      <c r="BK399" s="215">
        <f>ROUND(I399*H399,2)</f>
        <v>0</v>
      </c>
      <c r="BL399" s="20" t="s">
        <v>224</v>
      </c>
      <c r="BM399" s="214" t="s">
        <v>835</v>
      </c>
    </row>
    <row r="400" s="2" customFormat="1">
      <c r="A400" s="41"/>
      <c r="B400" s="42"/>
      <c r="C400" s="43"/>
      <c r="D400" s="216" t="s">
        <v>145</v>
      </c>
      <c r="E400" s="43"/>
      <c r="F400" s="217" t="s">
        <v>836</v>
      </c>
      <c r="G400" s="43"/>
      <c r="H400" s="43"/>
      <c r="I400" s="218"/>
      <c r="J400" s="43"/>
      <c r="K400" s="43"/>
      <c r="L400" s="47"/>
      <c r="M400" s="219"/>
      <c r="N400" s="220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145</v>
      </c>
      <c r="AU400" s="20" t="s">
        <v>143</v>
      </c>
    </row>
    <row r="401" s="12" customFormat="1" ht="22.8" customHeight="1">
      <c r="A401" s="12"/>
      <c r="B401" s="187"/>
      <c r="C401" s="188"/>
      <c r="D401" s="189" t="s">
        <v>70</v>
      </c>
      <c r="E401" s="201" t="s">
        <v>837</v>
      </c>
      <c r="F401" s="201" t="s">
        <v>838</v>
      </c>
      <c r="G401" s="188"/>
      <c r="H401" s="188"/>
      <c r="I401" s="191"/>
      <c r="J401" s="202">
        <f>BK401</f>
        <v>0</v>
      </c>
      <c r="K401" s="188"/>
      <c r="L401" s="193"/>
      <c r="M401" s="194"/>
      <c r="N401" s="195"/>
      <c r="O401" s="195"/>
      <c r="P401" s="196">
        <f>SUM(P402:P416)</f>
        <v>0</v>
      </c>
      <c r="Q401" s="195"/>
      <c r="R401" s="196">
        <f>SUM(R402:R416)</f>
        <v>0.0042199999999999998</v>
      </c>
      <c r="S401" s="195"/>
      <c r="T401" s="197">
        <f>SUM(T402:T416)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98" t="s">
        <v>143</v>
      </c>
      <c r="AT401" s="199" t="s">
        <v>70</v>
      </c>
      <c r="AU401" s="199" t="s">
        <v>79</v>
      </c>
      <c r="AY401" s="198" t="s">
        <v>134</v>
      </c>
      <c r="BK401" s="200">
        <f>SUM(BK402:BK416)</f>
        <v>0</v>
      </c>
    </row>
    <row r="402" s="2" customFormat="1" ht="16.5" customHeight="1">
      <c r="A402" s="41"/>
      <c r="B402" s="42"/>
      <c r="C402" s="203" t="s">
        <v>839</v>
      </c>
      <c r="D402" s="203" t="s">
        <v>137</v>
      </c>
      <c r="E402" s="204" t="s">
        <v>840</v>
      </c>
      <c r="F402" s="205" t="s">
        <v>841</v>
      </c>
      <c r="G402" s="206" t="s">
        <v>149</v>
      </c>
      <c r="H402" s="207">
        <v>45</v>
      </c>
      <c r="I402" s="208"/>
      <c r="J402" s="209">
        <f>ROUND(I402*H402,2)</f>
        <v>0</v>
      </c>
      <c r="K402" s="205" t="s">
        <v>141</v>
      </c>
      <c r="L402" s="47"/>
      <c r="M402" s="210" t="s">
        <v>19</v>
      </c>
      <c r="N402" s="211" t="s">
        <v>43</v>
      </c>
      <c r="O402" s="87"/>
      <c r="P402" s="212">
        <f>O402*H402</f>
        <v>0</v>
      </c>
      <c r="Q402" s="212">
        <v>0</v>
      </c>
      <c r="R402" s="212">
        <f>Q402*H402</f>
        <v>0</v>
      </c>
      <c r="S402" s="212">
        <v>0</v>
      </c>
      <c r="T402" s="213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4" t="s">
        <v>224</v>
      </c>
      <c r="AT402" s="214" t="s">
        <v>137</v>
      </c>
      <c r="AU402" s="214" t="s">
        <v>143</v>
      </c>
      <c r="AY402" s="20" t="s">
        <v>134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20" t="s">
        <v>143</v>
      </c>
      <c r="BK402" s="215">
        <f>ROUND(I402*H402,2)</f>
        <v>0</v>
      </c>
      <c r="BL402" s="20" t="s">
        <v>224</v>
      </c>
      <c r="BM402" s="214" t="s">
        <v>842</v>
      </c>
    </row>
    <row r="403" s="2" customFormat="1">
      <c r="A403" s="41"/>
      <c r="B403" s="42"/>
      <c r="C403" s="43"/>
      <c r="D403" s="216" t="s">
        <v>145</v>
      </c>
      <c r="E403" s="43"/>
      <c r="F403" s="217" t="s">
        <v>843</v>
      </c>
      <c r="G403" s="43"/>
      <c r="H403" s="43"/>
      <c r="I403" s="218"/>
      <c r="J403" s="43"/>
      <c r="K403" s="43"/>
      <c r="L403" s="47"/>
      <c r="M403" s="219"/>
      <c r="N403" s="220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145</v>
      </c>
      <c r="AU403" s="20" t="s">
        <v>143</v>
      </c>
    </row>
    <row r="404" s="2" customFormat="1" ht="16.5" customHeight="1">
      <c r="A404" s="41"/>
      <c r="B404" s="42"/>
      <c r="C404" s="255" t="s">
        <v>844</v>
      </c>
      <c r="D404" s="255" t="s">
        <v>237</v>
      </c>
      <c r="E404" s="256" t="s">
        <v>845</v>
      </c>
      <c r="F404" s="257" t="s">
        <v>846</v>
      </c>
      <c r="G404" s="258" t="s">
        <v>149</v>
      </c>
      <c r="H404" s="259">
        <v>54</v>
      </c>
      <c r="I404" s="260"/>
      <c r="J404" s="261">
        <f>ROUND(I404*H404,2)</f>
        <v>0</v>
      </c>
      <c r="K404" s="257" t="s">
        <v>141</v>
      </c>
      <c r="L404" s="262"/>
      <c r="M404" s="263" t="s">
        <v>19</v>
      </c>
      <c r="N404" s="264" t="s">
        <v>43</v>
      </c>
      <c r="O404" s="87"/>
      <c r="P404" s="212">
        <f>O404*H404</f>
        <v>0</v>
      </c>
      <c r="Q404" s="212">
        <v>5.0000000000000002E-05</v>
      </c>
      <c r="R404" s="212">
        <f>Q404*H404</f>
        <v>0.0027000000000000001</v>
      </c>
      <c r="S404" s="212">
        <v>0</v>
      </c>
      <c r="T404" s="213">
        <f>S404*H404</f>
        <v>0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4" t="s">
        <v>307</v>
      </c>
      <c r="AT404" s="214" t="s">
        <v>237</v>
      </c>
      <c r="AU404" s="214" t="s">
        <v>143</v>
      </c>
      <c r="AY404" s="20" t="s">
        <v>134</v>
      </c>
      <c r="BE404" s="215">
        <f>IF(N404="základní",J404,0)</f>
        <v>0</v>
      </c>
      <c r="BF404" s="215">
        <f>IF(N404="snížená",J404,0)</f>
        <v>0</v>
      </c>
      <c r="BG404" s="215">
        <f>IF(N404="zákl. přenesená",J404,0)</f>
        <v>0</v>
      </c>
      <c r="BH404" s="215">
        <f>IF(N404="sníž. přenesená",J404,0)</f>
        <v>0</v>
      </c>
      <c r="BI404" s="215">
        <f>IF(N404="nulová",J404,0)</f>
        <v>0</v>
      </c>
      <c r="BJ404" s="20" t="s">
        <v>143</v>
      </c>
      <c r="BK404" s="215">
        <f>ROUND(I404*H404,2)</f>
        <v>0</v>
      </c>
      <c r="BL404" s="20" t="s">
        <v>224</v>
      </c>
      <c r="BM404" s="214" t="s">
        <v>847</v>
      </c>
    </row>
    <row r="405" s="13" customFormat="1">
      <c r="A405" s="13"/>
      <c r="B405" s="221"/>
      <c r="C405" s="222"/>
      <c r="D405" s="223" t="s">
        <v>160</v>
      </c>
      <c r="E405" s="224" t="s">
        <v>19</v>
      </c>
      <c r="F405" s="225" t="s">
        <v>848</v>
      </c>
      <c r="G405" s="222"/>
      <c r="H405" s="226">
        <v>54</v>
      </c>
      <c r="I405" s="227"/>
      <c r="J405" s="222"/>
      <c r="K405" s="222"/>
      <c r="L405" s="228"/>
      <c r="M405" s="229"/>
      <c r="N405" s="230"/>
      <c r="O405" s="230"/>
      <c r="P405" s="230"/>
      <c r="Q405" s="230"/>
      <c r="R405" s="230"/>
      <c r="S405" s="230"/>
      <c r="T405" s="23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2" t="s">
        <v>160</v>
      </c>
      <c r="AU405" s="232" t="s">
        <v>143</v>
      </c>
      <c r="AV405" s="13" t="s">
        <v>143</v>
      </c>
      <c r="AW405" s="13" t="s">
        <v>32</v>
      </c>
      <c r="AX405" s="13" t="s">
        <v>71</v>
      </c>
      <c r="AY405" s="232" t="s">
        <v>134</v>
      </c>
    </row>
    <row r="406" s="15" customFormat="1">
      <c r="A406" s="15"/>
      <c r="B406" s="244"/>
      <c r="C406" s="245"/>
      <c r="D406" s="223" t="s">
        <v>160</v>
      </c>
      <c r="E406" s="246" t="s">
        <v>19</v>
      </c>
      <c r="F406" s="247" t="s">
        <v>208</v>
      </c>
      <c r="G406" s="245"/>
      <c r="H406" s="248">
        <v>54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4" t="s">
        <v>160</v>
      </c>
      <c r="AU406" s="254" t="s">
        <v>143</v>
      </c>
      <c r="AV406" s="15" t="s">
        <v>142</v>
      </c>
      <c r="AW406" s="15" t="s">
        <v>32</v>
      </c>
      <c r="AX406" s="15" t="s">
        <v>79</v>
      </c>
      <c r="AY406" s="254" t="s">
        <v>134</v>
      </c>
    </row>
    <row r="407" s="2" customFormat="1" ht="16.5" customHeight="1">
      <c r="A407" s="41"/>
      <c r="B407" s="42"/>
      <c r="C407" s="203" t="s">
        <v>849</v>
      </c>
      <c r="D407" s="203" t="s">
        <v>137</v>
      </c>
      <c r="E407" s="204" t="s">
        <v>850</v>
      </c>
      <c r="F407" s="205" t="s">
        <v>851</v>
      </c>
      <c r="G407" s="206" t="s">
        <v>233</v>
      </c>
      <c r="H407" s="207">
        <v>2</v>
      </c>
      <c r="I407" s="208"/>
      <c r="J407" s="209">
        <f>ROUND(I407*H407,2)</f>
        <v>0</v>
      </c>
      <c r="K407" s="205" t="s">
        <v>141</v>
      </c>
      <c r="L407" s="47"/>
      <c r="M407" s="210" t="s">
        <v>19</v>
      </c>
      <c r="N407" s="211" t="s">
        <v>43</v>
      </c>
      <c r="O407" s="87"/>
      <c r="P407" s="212">
        <f>O407*H407</f>
        <v>0</v>
      </c>
      <c r="Q407" s="212">
        <v>0</v>
      </c>
      <c r="R407" s="212">
        <f>Q407*H407</f>
        <v>0</v>
      </c>
      <c r="S407" s="212">
        <v>0</v>
      </c>
      <c r="T407" s="213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4" t="s">
        <v>224</v>
      </c>
      <c r="AT407" s="214" t="s">
        <v>137</v>
      </c>
      <c r="AU407" s="214" t="s">
        <v>143</v>
      </c>
      <c r="AY407" s="20" t="s">
        <v>134</v>
      </c>
      <c r="BE407" s="215">
        <f>IF(N407="základní",J407,0)</f>
        <v>0</v>
      </c>
      <c r="BF407" s="215">
        <f>IF(N407="snížená",J407,0)</f>
        <v>0</v>
      </c>
      <c r="BG407" s="215">
        <f>IF(N407="zákl. přenesená",J407,0)</f>
        <v>0</v>
      </c>
      <c r="BH407" s="215">
        <f>IF(N407="sníž. přenesená",J407,0)</f>
        <v>0</v>
      </c>
      <c r="BI407" s="215">
        <f>IF(N407="nulová",J407,0)</f>
        <v>0</v>
      </c>
      <c r="BJ407" s="20" t="s">
        <v>143</v>
      </c>
      <c r="BK407" s="215">
        <f>ROUND(I407*H407,2)</f>
        <v>0</v>
      </c>
      <c r="BL407" s="20" t="s">
        <v>224</v>
      </c>
      <c r="BM407" s="214" t="s">
        <v>852</v>
      </c>
    </row>
    <row r="408" s="2" customFormat="1">
      <c r="A408" s="41"/>
      <c r="B408" s="42"/>
      <c r="C408" s="43"/>
      <c r="D408" s="216" t="s">
        <v>145</v>
      </c>
      <c r="E408" s="43"/>
      <c r="F408" s="217" t="s">
        <v>853</v>
      </c>
      <c r="G408" s="43"/>
      <c r="H408" s="43"/>
      <c r="I408" s="218"/>
      <c r="J408" s="43"/>
      <c r="K408" s="43"/>
      <c r="L408" s="47"/>
      <c r="M408" s="219"/>
      <c r="N408" s="220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145</v>
      </c>
      <c r="AU408" s="20" t="s">
        <v>143</v>
      </c>
    </row>
    <row r="409" s="2" customFormat="1" ht="16.5" customHeight="1">
      <c r="A409" s="41"/>
      <c r="B409" s="42"/>
      <c r="C409" s="255" t="s">
        <v>854</v>
      </c>
      <c r="D409" s="255" t="s">
        <v>237</v>
      </c>
      <c r="E409" s="256" t="s">
        <v>855</v>
      </c>
      <c r="F409" s="257" t="s">
        <v>856</v>
      </c>
      <c r="G409" s="258" t="s">
        <v>233</v>
      </c>
      <c r="H409" s="259">
        <v>2</v>
      </c>
      <c r="I409" s="260"/>
      <c r="J409" s="261">
        <f>ROUND(I409*H409,2)</f>
        <v>0</v>
      </c>
      <c r="K409" s="257" t="s">
        <v>141</v>
      </c>
      <c r="L409" s="262"/>
      <c r="M409" s="263" t="s">
        <v>19</v>
      </c>
      <c r="N409" s="264" t="s">
        <v>43</v>
      </c>
      <c r="O409" s="87"/>
      <c r="P409" s="212">
        <f>O409*H409</f>
        <v>0</v>
      </c>
      <c r="Q409" s="212">
        <v>0.00025999999999999998</v>
      </c>
      <c r="R409" s="212">
        <f>Q409*H409</f>
        <v>0.00051999999999999995</v>
      </c>
      <c r="S409" s="212">
        <v>0</v>
      </c>
      <c r="T409" s="213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4" t="s">
        <v>307</v>
      </c>
      <c r="AT409" s="214" t="s">
        <v>237</v>
      </c>
      <c r="AU409" s="214" t="s">
        <v>143</v>
      </c>
      <c r="AY409" s="20" t="s">
        <v>134</v>
      </c>
      <c r="BE409" s="215">
        <f>IF(N409="základní",J409,0)</f>
        <v>0</v>
      </c>
      <c r="BF409" s="215">
        <f>IF(N409="snížená",J409,0)</f>
        <v>0</v>
      </c>
      <c r="BG409" s="215">
        <f>IF(N409="zákl. přenesená",J409,0)</f>
        <v>0</v>
      </c>
      <c r="BH409" s="215">
        <f>IF(N409="sníž. přenesená",J409,0)</f>
        <v>0</v>
      </c>
      <c r="BI409" s="215">
        <f>IF(N409="nulová",J409,0)</f>
        <v>0</v>
      </c>
      <c r="BJ409" s="20" t="s">
        <v>143</v>
      </c>
      <c r="BK409" s="215">
        <f>ROUND(I409*H409,2)</f>
        <v>0</v>
      </c>
      <c r="BL409" s="20" t="s">
        <v>224</v>
      </c>
      <c r="BM409" s="214" t="s">
        <v>857</v>
      </c>
    </row>
    <row r="410" s="2" customFormat="1" ht="16.5" customHeight="1">
      <c r="A410" s="41"/>
      <c r="B410" s="42"/>
      <c r="C410" s="203" t="s">
        <v>858</v>
      </c>
      <c r="D410" s="203" t="s">
        <v>137</v>
      </c>
      <c r="E410" s="204" t="s">
        <v>859</v>
      </c>
      <c r="F410" s="205" t="s">
        <v>860</v>
      </c>
      <c r="G410" s="206" t="s">
        <v>233</v>
      </c>
      <c r="H410" s="207">
        <v>1</v>
      </c>
      <c r="I410" s="208"/>
      <c r="J410" s="209">
        <f>ROUND(I410*H410,2)</f>
        <v>0</v>
      </c>
      <c r="K410" s="205" t="s">
        <v>141</v>
      </c>
      <c r="L410" s="47"/>
      <c r="M410" s="210" t="s">
        <v>19</v>
      </c>
      <c r="N410" s="211" t="s">
        <v>43</v>
      </c>
      <c r="O410" s="87"/>
      <c r="P410" s="212">
        <f>O410*H410</f>
        <v>0</v>
      </c>
      <c r="Q410" s="212">
        <v>0</v>
      </c>
      <c r="R410" s="212">
        <f>Q410*H410</f>
        <v>0</v>
      </c>
      <c r="S410" s="212">
        <v>0</v>
      </c>
      <c r="T410" s="213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4" t="s">
        <v>224</v>
      </c>
      <c r="AT410" s="214" t="s">
        <v>137</v>
      </c>
      <c r="AU410" s="214" t="s">
        <v>143</v>
      </c>
      <c r="AY410" s="20" t="s">
        <v>134</v>
      </c>
      <c r="BE410" s="215">
        <f>IF(N410="základní",J410,0)</f>
        <v>0</v>
      </c>
      <c r="BF410" s="215">
        <f>IF(N410="snížená",J410,0)</f>
        <v>0</v>
      </c>
      <c r="BG410" s="215">
        <f>IF(N410="zákl. přenesená",J410,0)</f>
        <v>0</v>
      </c>
      <c r="BH410" s="215">
        <f>IF(N410="sníž. přenesená",J410,0)</f>
        <v>0</v>
      </c>
      <c r="BI410" s="215">
        <f>IF(N410="nulová",J410,0)</f>
        <v>0</v>
      </c>
      <c r="BJ410" s="20" t="s">
        <v>143</v>
      </c>
      <c r="BK410" s="215">
        <f>ROUND(I410*H410,2)</f>
        <v>0</v>
      </c>
      <c r="BL410" s="20" t="s">
        <v>224</v>
      </c>
      <c r="BM410" s="214" t="s">
        <v>861</v>
      </c>
    </row>
    <row r="411" s="2" customFormat="1">
      <c r="A411" s="41"/>
      <c r="B411" s="42"/>
      <c r="C411" s="43"/>
      <c r="D411" s="216" t="s">
        <v>145</v>
      </c>
      <c r="E411" s="43"/>
      <c r="F411" s="217" t="s">
        <v>862</v>
      </c>
      <c r="G411" s="43"/>
      <c r="H411" s="43"/>
      <c r="I411" s="218"/>
      <c r="J411" s="43"/>
      <c r="K411" s="43"/>
      <c r="L411" s="47"/>
      <c r="M411" s="219"/>
      <c r="N411" s="220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145</v>
      </c>
      <c r="AU411" s="20" t="s">
        <v>143</v>
      </c>
    </row>
    <row r="412" s="2" customFormat="1" ht="16.5" customHeight="1">
      <c r="A412" s="41"/>
      <c r="B412" s="42"/>
      <c r="C412" s="255" t="s">
        <v>863</v>
      </c>
      <c r="D412" s="255" t="s">
        <v>237</v>
      </c>
      <c r="E412" s="256" t="s">
        <v>864</v>
      </c>
      <c r="F412" s="257" t="s">
        <v>865</v>
      </c>
      <c r="G412" s="258" t="s">
        <v>233</v>
      </c>
      <c r="H412" s="259">
        <v>1</v>
      </c>
      <c r="I412" s="260"/>
      <c r="J412" s="261">
        <f>ROUND(I412*H412,2)</f>
        <v>0</v>
      </c>
      <c r="K412" s="257" t="s">
        <v>141</v>
      </c>
      <c r="L412" s="262"/>
      <c r="M412" s="263" t="s">
        <v>19</v>
      </c>
      <c r="N412" s="264" t="s">
        <v>43</v>
      </c>
      <c r="O412" s="87"/>
      <c r="P412" s="212">
        <f>O412*H412</f>
        <v>0</v>
      </c>
      <c r="Q412" s="212">
        <v>0.001</v>
      </c>
      <c r="R412" s="212">
        <f>Q412*H412</f>
        <v>0.001</v>
      </c>
      <c r="S412" s="212">
        <v>0</v>
      </c>
      <c r="T412" s="213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4" t="s">
        <v>307</v>
      </c>
      <c r="AT412" s="214" t="s">
        <v>237</v>
      </c>
      <c r="AU412" s="214" t="s">
        <v>143</v>
      </c>
      <c r="AY412" s="20" t="s">
        <v>134</v>
      </c>
      <c r="BE412" s="215">
        <f>IF(N412="základní",J412,0)</f>
        <v>0</v>
      </c>
      <c r="BF412" s="215">
        <f>IF(N412="snížená",J412,0)</f>
        <v>0</v>
      </c>
      <c r="BG412" s="215">
        <f>IF(N412="zákl. přenesená",J412,0)</f>
        <v>0</v>
      </c>
      <c r="BH412" s="215">
        <f>IF(N412="sníž. přenesená",J412,0)</f>
        <v>0</v>
      </c>
      <c r="BI412" s="215">
        <f>IF(N412="nulová",J412,0)</f>
        <v>0</v>
      </c>
      <c r="BJ412" s="20" t="s">
        <v>143</v>
      </c>
      <c r="BK412" s="215">
        <f>ROUND(I412*H412,2)</f>
        <v>0</v>
      </c>
      <c r="BL412" s="20" t="s">
        <v>224</v>
      </c>
      <c r="BM412" s="214" t="s">
        <v>866</v>
      </c>
    </row>
    <row r="413" s="2" customFormat="1" ht="16.5" customHeight="1">
      <c r="A413" s="41"/>
      <c r="B413" s="42"/>
      <c r="C413" s="203" t="s">
        <v>867</v>
      </c>
      <c r="D413" s="203" t="s">
        <v>137</v>
      </c>
      <c r="E413" s="204" t="s">
        <v>868</v>
      </c>
      <c r="F413" s="205" t="s">
        <v>869</v>
      </c>
      <c r="G413" s="206" t="s">
        <v>233</v>
      </c>
      <c r="H413" s="207">
        <v>3</v>
      </c>
      <c r="I413" s="208"/>
      <c r="J413" s="209">
        <f>ROUND(I413*H413,2)</f>
        <v>0</v>
      </c>
      <c r="K413" s="205" t="s">
        <v>141</v>
      </c>
      <c r="L413" s="47"/>
      <c r="M413" s="210" t="s">
        <v>19</v>
      </c>
      <c r="N413" s="211" t="s">
        <v>43</v>
      </c>
      <c r="O413" s="87"/>
      <c r="P413" s="212">
        <f>O413*H413</f>
        <v>0</v>
      </c>
      <c r="Q413" s="212">
        <v>0</v>
      </c>
      <c r="R413" s="212">
        <f>Q413*H413</f>
        <v>0</v>
      </c>
      <c r="S413" s="212">
        <v>0</v>
      </c>
      <c r="T413" s="213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14" t="s">
        <v>224</v>
      </c>
      <c r="AT413" s="214" t="s">
        <v>137</v>
      </c>
      <c r="AU413" s="214" t="s">
        <v>143</v>
      </c>
      <c r="AY413" s="20" t="s">
        <v>134</v>
      </c>
      <c r="BE413" s="215">
        <f>IF(N413="základní",J413,0)</f>
        <v>0</v>
      </c>
      <c r="BF413" s="215">
        <f>IF(N413="snížená",J413,0)</f>
        <v>0</v>
      </c>
      <c r="BG413" s="215">
        <f>IF(N413="zákl. přenesená",J413,0)</f>
        <v>0</v>
      </c>
      <c r="BH413" s="215">
        <f>IF(N413="sníž. přenesená",J413,0)</f>
        <v>0</v>
      </c>
      <c r="BI413" s="215">
        <f>IF(N413="nulová",J413,0)</f>
        <v>0</v>
      </c>
      <c r="BJ413" s="20" t="s">
        <v>143</v>
      </c>
      <c r="BK413" s="215">
        <f>ROUND(I413*H413,2)</f>
        <v>0</v>
      </c>
      <c r="BL413" s="20" t="s">
        <v>224</v>
      </c>
      <c r="BM413" s="214" t="s">
        <v>870</v>
      </c>
    </row>
    <row r="414" s="2" customFormat="1">
      <c r="A414" s="41"/>
      <c r="B414" s="42"/>
      <c r="C414" s="43"/>
      <c r="D414" s="216" t="s">
        <v>145</v>
      </c>
      <c r="E414" s="43"/>
      <c r="F414" s="217" t="s">
        <v>871</v>
      </c>
      <c r="G414" s="43"/>
      <c r="H414" s="43"/>
      <c r="I414" s="218"/>
      <c r="J414" s="43"/>
      <c r="K414" s="43"/>
      <c r="L414" s="47"/>
      <c r="M414" s="219"/>
      <c r="N414" s="220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145</v>
      </c>
      <c r="AU414" s="20" t="s">
        <v>143</v>
      </c>
    </row>
    <row r="415" s="2" customFormat="1" ht="24.15" customHeight="1">
      <c r="A415" s="41"/>
      <c r="B415" s="42"/>
      <c r="C415" s="203" t="s">
        <v>872</v>
      </c>
      <c r="D415" s="203" t="s">
        <v>137</v>
      </c>
      <c r="E415" s="204" t="s">
        <v>873</v>
      </c>
      <c r="F415" s="205" t="s">
        <v>874</v>
      </c>
      <c r="G415" s="206" t="s">
        <v>386</v>
      </c>
      <c r="H415" s="265"/>
      <c r="I415" s="208"/>
      <c r="J415" s="209">
        <f>ROUND(I415*H415,2)</f>
        <v>0</v>
      </c>
      <c r="K415" s="205" t="s">
        <v>141</v>
      </c>
      <c r="L415" s="47"/>
      <c r="M415" s="210" t="s">
        <v>19</v>
      </c>
      <c r="N415" s="211" t="s">
        <v>43</v>
      </c>
      <c r="O415" s="87"/>
      <c r="P415" s="212">
        <f>O415*H415</f>
        <v>0</v>
      </c>
      <c r="Q415" s="212">
        <v>0</v>
      </c>
      <c r="R415" s="212">
        <f>Q415*H415</f>
        <v>0</v>
      </c>
      <c r="S415" s="212">
        <v>0</v>
      </c>
      <c r="T415" s="213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4" t="s">
        <v>224</v>
      </c>
      <c r="AT415" s="214" t="s">
        <v>137</v>
      </c>
      <c r="AU415" s="214" t="s">
        <v>143</v>
      </c>
      <c r="AY415" s="20" t="s">
        <v>134</v>
      </c>
      <c r="BE415" s="215">
        <f>IF(N415="základní",J415,0)</f>
        <v>0</v>
      </c>
      <c r="BF415" s="215">
        <f>IF(N415="snížená",J415,0)</f>
        <v>0</v>
      </c>
      <c r="BG415" s="215">
        <f>IF(N415="zákl. přenesená",J415,0)</f>
        <v>0</v>
      </c>
      <c r="BH415" s="215">
        <f>IF(N415="sníž. přenesená",J415,0)</f>
        <v>0</v>
      </c>
      <c r="BI415" s="215">
        <f>IF(N415="nulová",J415,0)</f>
        <v>0</v>
      </c>
      <c r="BJ415" s="20" t="s">
        <v>143</v>
      </c>
      <c r="BK415" s="215">
        <f>ROUND(I415*H415,2)</f>
        <v>0</v>
      </c>
      <c r="BL415" s="20" t="s">
        <v>224</v>
      </c>
      <c r="BM415" s="214" t="s">
        <v>875</v>
      </c>
    </row>
    <row r="416" s="2" customFormat="1">
      <c r="A416" s="41"/>
      <c r="B416" s="42"/>
      <c r="C416" s="43"/>
      <c r="D416" s="216" t="s">
        <v>145</v>
      </c>
      <c r="E416" s="43"/>
      <c r="F416" s="217" t="s">
        <v>876</v>
      </c>
      <c r="G416" s="43"/>
      <c r="H416" s="43"/>
      <c r="I416" s="218"/>
      <c r="J416" s="43"/>
      <c r="K416" s="43"/>
      <c r="L416" s="47"/>
      <c r="M416" s="219"/>
      <c r="N416" s="220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145</v>
      </c>
      <c r="AU416" s="20" t="s">
        <v>143</v>
      </c>
    </row>
    <row r="417" s="12" customFormat="1" ht="22.8" customHeight="1">
      <c r="A417" s="12"/>
      <c r="B417" s="187"/>
      <c r="C417" s="188"/>
      <c r="D417" s="189" t="s">
        <v>70</v>
      </c>
      <c r="E417" s="201" t="s">
        <v>877</v>
      </c>
      <c r="F417" s="201" t="s">
        <v>878</v>
      </c>
      <c r="G417" s="188"/>
      <c r="H417" s="188"/>
      <c r="I417" s="191"/>
      <c r="J417" s="202">
        <f>BK417</f>
        <v>0</v>
      </c>
      <c r="K417" s="188"/>
      <c r="L417" s="193"/>
      <c r="M417" s="194"/>
      <c r="N417" s="195"/>
      <c r="O417" s="195"/>
      <c r="P417" s="196">
        <f>SUM(P418:P422)</f>
        <v>0</v>
      </c>
      <c r="Q417" s="195"/>
      <c r="R417" s="196">
        <f>SUM(R418:R422)</f>
        <v>0.0104</v>
      </c>
      <c r="S417" s="195"/>
      <c r="T417" s="197">
        <f>SUM(T418:T422)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98" t="s">
        <v>143</v>
      </c>
      <c r="AT417" s="199" t="s">
        <v>70</v>
      </c>
      <c r="AU417" s="199" t="s">
        <v>79</v>
      </c>
      <c r="AY417" s="198" t="s">
        <v>134</v>
      </c>
      <c r="BK417" s="200">
        <f>SUM(BK418:BK422)</f>
        <v>0</v>
      </c>
    </row>
    <row r="418" s="2" customFormat="1" ht="16.5" customHeight="1">
      <c r="A418" s="41"/>
      <c r="B418" s="42"/>
      <c r="C418" s="203" t="s">
        <v>879</v>
      </c>
      <c r="D418" s="203" t="s">
        <v>137</v>
      </c>
      <c r="E418" s="204" t="s">
        <v>880</v>
      </c>
      <c r="F418" s="205" t="s">
        <v>881</v>
      </c>
      <c r="G418" s="206" t="s">
        <v>233</v>
      </c>
      <c r="H418" s="207">
        <v>1</v>
      </c>
      <c r="I418" s="208"/>
      <c r="J418" s="209">
        <f>ROUND(I418*H418,2)</f>
        <v>0</v>
      </c>
      <c r="K418" s="205" t="s">
        <v>141</v>
      </c>
      <c r="L418" s="47"/>
      <c r="M418" s="210" t="s">
        <v>19</v>
      </c>
      <c r="N418" s="211" t="s">
        <v>43</v>
      </c>
      <c r="O418" s="87"/>
      <c r="P418" s="212">
        <f>O418*H418</f>
        <v>0</v>
      </c>
      <c r="Q418" s="212">
        <v>0</v>
      </c>
      <c r="R418" s="212">
        <f>Q418*H418</f>
        <v>0</v>
      </c>
      <c r="S418" s="212">
        <v>0</v>
      </c>
      <c r="T418" s="213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14" t="s">
        <v>224</v>
      </c>
      <c r="AT418" s="214" t="s">
        <v>137</v>
      </c>
      <c r="AU418" s="214" t="s">
        <v>143</v>
      </c>
      <c r="AY418" s="20" t="s">
        <v>134</v>
      </c>
      <c r="BE418" s="215">
        <f>IF(N418="základní",J418,0)</f>
        <v>0</v>
      </c>
      <c r="BF418" s="215">
        <f>IF(N418="snížená",J418,0)</f>
        <v>0</v>
      </c>
      <c r="BG418" s="215">
        <f>IF(N418="zákl. přenesená",J418,0)</f>
        <v>0</v>
      </c>
      <c r="BH418" s="215">
        <f>IF(N418="sníž. přenesená",J418,0)</f>
        <v>0</v>
      </c>
      <c r="BI418" s="215">
        <f>IF(N418="nulová",J418,0)</f>
        <v>0</v>
      </c>
      <c r="BJ418" s="20" t="s">
        <v>143</v>
      </c>
      <c r="BK418" s="215">
        <f>ROUND(I418*H418,2)</f>
        <v>0</v>
      </c>
      <c r="BL418" s="20" t="s">
        <v>224</v>
      </c>
      <c r="BM418" s="214" t="s">
        <v>882</v>
      </c>
    </row>
    <row r="419" s="2" customFormat="1">
      <c r="A419" s="41"/>
      <c r="B419" s="42"/>
      <c r="C419" s="43"/>
      <c r="D419" s="216" t="s">
        <v>145</v>
      </c>
      <c r="E419" s="43"/>
      <c r="F419" s="217" t="s">
        <v>883</v>
      </c>
      <c r="G419" s="43"/>
      <c r="H419" s="43"/>
      <c r="I419" s="218"/>
      <c r="J419" s="43"/>
      <c r="K419" s="43"/>
      <c r="L419" s="47"/>
      <c r="M419" s="219"/>
      <c r="N419" s="220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145</v>
      </c>
      <c r="AU419" s="20" t="s">
        <v>143</v>
      </c>
    </row>
    <row r="420" s="2" customFormat="1" ht="16.5" customHeight="1">
      <c r="A420" s="41"/>
      <c r="B420" s="42"/>
      <c r="C420" s="255" t="s">
        <v>884</v>
      </c>
      <c r="D420" s="255" t="s">
        <v>237</v>
      </c>
      <c r="E420" s="256" t="s">
        <v>885</v>
      </c>
      <c r="F420" s="257" t="s">
        <v>886</v>
      </c>
      <c r="G420" s="258" t="s">
        <v>233</v>
      </c>
      <c r="H420" s="259">
        <v>1</v>
      </c>
      <c r="I420" s="260"/>
      <c r="J420" s="261">
        <f>ROUND(I420*H420,2)</f>
        <v>0</v>
      </c>
      <c r="K420" s="257" t="s">
        <v>19</v>
      </c>
      <c r="L420" s="262"/>
      <c r="M420" s="263" t="s">
        <v>19</v>
      </c>
      <c r="N420" s="264" t="s">
        <v>43</v>
      </c>
      <c r="O420" s="87"/>
      <c r="P420" s="212">
        <f>O420*H420</f>
        <v>0</v>
      </c>
      <c r="Q420" s="212">
        <v>0.0104</v>
      </c>
      <c r="R420" s="212">
        <f>Q420*H420</f>
        <v>0.0104</v>
      </c>
      <c r="S420" s="212">
        <v>0</v>
      </c>
      <c r="T420" s="213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4" t="s">
        <v>307</v>
      </c>
      <c r="AT420" s="214" t="s">
        <v>237</v>
      </c>
      <c r="AU420" s="214" t="s">
        <v>143</v>
      </c>
      <c r="AY420" s="20" t="s">
        <v>134</v>
      </c>
      <c r="BE420" s="215">
        <f>IF(N420="základní",J420,0)</f>
        <v>0</v>
      </c>
      <c r="BF420" s="215">
        <f>IF(N420="snížená",J420,0)</f>
        <v>0</v>
      </c>
      <c r="BG420" s="215">
        <f>IF(N420="zákl. přenesená",J420,0)</f>
        <v>0</v>
      </c>
      <c r="BH420" s="215">
        <f>IF(N420="sníž. přenesená",J420,0)</f>
        <v>0</v>
      </c>
      <c r="BI420" s="215">
        <f>IF(N420="nulová",J420,0)</f>
        <v>0</v>
      </c>
      <c r="BJ420" s="20" t="s">
        <v>143</v>
      </c>
      <c r="BK420" s="215">
        <f>ROUND(I420*H420,2)</f>
        <v>0</v>
      </c>
      <c r="BL420" s="20" t="s">
        <v>224</v>
      </c>
      <c r="BM420" s="214" t="s">
        <v>887</v>
      </c>
    </row>
    <row r="421" s="2" customFormat="1" ht="24.15" customHeight="1">
      <c r="A421" s="41"/>
      <c r="B421" s="42"/>
      <c r="C421" s="203" t="s">
        <v>888</v>
      </c>
      <c r="D421" s="203" t="s">
        <v>137</v>
      </c>
      <c r="E421" s="204" t="s">
        <v>889</v>
      </c>
      <c r="F421" s="205" t="s">
        <v>890</v>
      </c>
      <c r="G421" s="206" t="s">
        <v>386</v>
      </c>
      <c r="H421" s="265"/>
      <c r="I421" s="208"/>
      <c r="J421" s="209">
        <f>ROUND(I421*H421,2)</f>
        <v>0</v>
      </c>
      <c r="K421" s="205" t="s">
        <v>141</v>
      </c>
      <c r="L421" s="47"/>
      <c r="M421" s="210" t="s">
        <v>19</v>
      </c>
      <c r="N421" s="211" t="s">
        <v>43</v>
      </c>
      <c r="O421" s="87"/>
      <c r="P421" s="212">
        <f>O421*H421</f>
        <v>0</v>
      </c>
      <c r="Q421" s="212">
        <v>0</v>
      </c>
      <c r="R421" s="212">
        <f>Q421*H421</f>
        <v>0</v>
      </c>
      <c r="S421" s="212">
        <v>0</v>
      </c>
      <c r="T421" s="213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14" t="s">
        <v>224</v>
      </c>
      <c r="AT421" s="214" t="s">
        <v>137</v>
      </c>
      <c r="AU421" s="214" t="s">
        <v>143</v>
      </c>
      <c r="AY421" s="20" t="s">
        <v>134</v>
      </c>
      <c r="BE421" s="215">
        <f>IF(N421="základní",J421,0)</f>
        <v>0</v>
      </c>
      <c r="BF421" s="215">
        <f>IF(N421="snížená",J421,0)</f>
        <v>0</v>
      </c>
      <c r="BG421" s="215">
        <f>IF(N421="zákl. přenesená",J421,0)</f>
        <v>0</v>
      </c>
      <c r="BH421" s="215">
        <f>IF(N421="sníž. přenesená",J421,0)</f>
        <v>0</v>
      </c>
      <c r="BI421" s="215">
        <f>IF(N421="nulová",J421,0)</f>
        <v>0</v>
      </c>
      <c r="BJ421" s="20" t="s">
        <v>143</v>
      </c>
      <c r="BK421" s="215">
        <f>ROUND(I421*H421,2)</f>
        <v>0</v>
      </c>
      <c r="BL421" s="20" t="s">
        <v>224</v>
      </c>
      <c r="BM421" s="214" t="s">
        <v>891</v>
      </c>
    </row>
    <row r="422" s="2" customFormat="1">
      <c r="A422" s="41"/>
      <c r="B422" s="42"/>
      <c r="C422" s="43"/>
      <c r="D422" s="216" t="s">
        <v>145</v>
      </c>
      <c r="E422" s="43"/>
      <c r="F422" s="217" t="s">
        <v>892</v>
      </c>
      <c r="G422" s="43"/>
      <c r="H422" s="43"/>
      <c r="I422" s="218"/>
      <c r="J422" s="43"/>
      <c r="K422" s="43"/>
      <c r="L422" s="47"/>
      <c r="M422" s="219"/>
      <c r="N422" s="220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145</v>
      </c>
      <c r="AU422" s="20" t="s">
        <v>143</v>
      </c>
    </row>
    <row r="423" s="12" customFormat="1" ht="22.8" customHeight="1">
      <c r="A423" s="12"/>
      <c r="B423" s="187"/>
      <c r="C423" s="188"/>
      <c r="D423" s="189" t="s">
        <v>70</v>
      </c>
      <c r="E423" s="201" t="s">
        <v>893</v>
      </c>
      <c r="F423" s="201" t="s">
        <v>894</v>
      </c>
      <c r="G423" s="188"/>
      <c r="H423" s="188"/>
      <c r="I423" s="191"/>
      <c r="J423" s="202">
        <f>BK423</f>
        <v>0</v>
      </c>
      <c r="K423" s="188"/>
      <c r="L423" s="193"/>
      <c r="M423" s="194"/>
      <c r="N423" s="195"/>
      <c r="O423" s="195"/>
      <c r="P423" s="196">
        <f>SUM(P424:P479)</f>
        <v>0</v>
      </c>
      <c r="Q423" s="195"/>
      <c r="R423" s="196">
        <f>SUM(R424:R479)</f>
        <v>0.13907439999999999</v>
      </c>
      <c r="S423" s="195"/>
      <c r="T423" s="197">
        <f>SUM(T424:T479)</f>
        <v>0.8226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198" t="s">
        <v>143</v>
      </c>
      <c r="AT423" s="199" t="s">
        <v>70</v>
      </c>
      <c r="AU423" s="199" t="s">
        <v>79</v>
      </c>
      <c r="AY423" s="198" t="s">
        <v>134</v>
      </c>
      <c r="BK423" s="200">
        <f>SUM(BK424:BK479)</f>
        <v>0</v>
      </c>
    </row>
    <row r="424" s="2" customFormat="1" ht="16.5" customHeight="1">
      <c r="A424" s="41"/>
      <c r="B424" s="42"/>
      <c r="C424" s="203" t="s">
        <v>895</v>
      </c>
      <c r="D424" s="203" t="s">
        <v>137</v>
      </c>
      <c r="E424" s="204" t="s">
        <v>896</v>
      </c>
      <c r="F424" s="205" t="s">
        <v>897</v>
      </c>
      <c r="G424" s="206" t="s">
        <v>233</v>
      </c>
      <c r="H424" s="207">
        <v>3</v>
      </c>
      <c r="I424" s="208"/>
      <c r="J424" s="209">
        <f>ROUND(I424*H424,2)</f>
        <v>0</v>
      </c>
      <c r="K424" s="205" t="s">
        <v>141</v>
      </c>
      <c r="L424" s="47"/>
      <c r="M424" s="210" t="s">
        <v>19</v>
      </c>
      <c r="N424" s="211" t="s">
        <v>43</v>
      </c>
      <c r="O424" s="87"/>
      <c r="P424" s="212">
        <f>O424*H424</f>
        <v>0</v>
      </c>
      <c r="Q424" s="212">
        <v>0</v>
      </c>
      <c r="R424" s="212">
        <f>Q424*H424</f>
        <v>0</v>
      </c>
      <c r="S424" s="212">
        <v>0.025000000000000001</v>
      </c>
      <c r="T424" s="213">
        <f>S424*H424</f>
        <v>0.075000000000000011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4" t="s">
        <v>224</v>
      </c>
      <c r="AT424" s="214" t="s">
        <v>137</v>
      </c>
      <c r="AU424" s="214" t="s">
        <v>143</v>
      </c>
      <c r="AY424" s="20" t="s">
        <v>134</v>
      </c>
      <c r="BE424" s="215">
        <f>IF(N424="základní",J424,0)</f>
        <v>0</v>
      </c>
      <c r="BF424" s="215">
        <f>IF(N424="snížená",J424,0)</f>
        <v>0</v>
      </c>
      <c r="BG424" s="215">
        <f>IF(N424="zákl. přenesená",J424,0)</f>
        <v>0</v>
      </c>
      <c r="BH424" s="215">
        <f>IF(N424="sníž. přenesená",J424,0)</f>
        <v>0</v>
      </c>
      <c r="BI424" s="215">
        <f>IF(N424="nulová",J424,0)</f>
        <v>0</v>
      </c>
      <c r="BJ424" s="20" t="s">
        <v>143</v>
      </c>
      <c r="BK424" s="215">
        <f>ROUND(I424*H424,2)</f>
        <v>0</v>
      </c>
      <c r="BL424" s="20" t="s">
        <v>224</v>
      </c>
      <c r="BM424" s="214" t="s">
        <v>898</v>
      </c>
    </row>
    <row r="425" s="2" customFormat="1">
      <c r="A425" s="41"/>
      <c r="B425" s="42"/>
      <c r="C425" s="43"/>
      <c r="D425" s="216" t="s">
        <v>145</v>
      </c>
      <c r="E425" s="43"/>
      <c r="F425" s="217" t="s">
        <v>899</v>
      </c>
      <c r="G425" s="43"/>
      <c r="H425" s="43"/>
      <c r="I425" s="218"/>
      <c r="J425" s="43"/>
      <c r="K425" s="43"/>
      <c r="L425" s="47"/>
      <c r="M425" s="219"/>
      <c r="N425" s="220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145</v>
      </c>
      <c r="AU425" s="20" t="s">
        <v>143</v>
      </c>
    </row>
    <row r="426" s="2" customFormat="1" ht="16.5" customHeight="1">
      <c r="A426" s="41"/>
      <c r="B426" s="42"/>
      <c r="C426" s="203" t="s">
        <v>900</v>
      </c>
      <c r="D426" s="203" t="s">
        <v>137</v>
      </c>
      <c r="E426" s="204" t="s">
        <v>901</v>
      </c>
      <c r="F426" s="205" t="s">
        <v>902</v>
      </c>
      <c r="G426" s="206" t="s">
        <v>233</v>
      </c>
      <c r="H426" s="207">
        <v>6</v>
      </c>
      <c r="I426" s="208"/>
      <c r="J426" s="209">
        <f>ROUND(I426*H426,2)</f>
        <v>0</v>
      </c>
      <c r="K426" s="205" t="s">
        <v>141</v>
      </c>
      <c r="L426" s="47"/>
      <c r="M426" s="210" t="s">
        <v>19</v>
      </c>
      <c r="N426" s="211" t="s">
        <v>43</v>
      </c>
      <c r="O426" s="87"/>
      <c r="P426" s="212">
        <f>O426*H426</f>
        <v>0</v>
      </c>
      <c r="Q426" s="212">
        <v>0</v>
      </c>
      <c r="R426" s="212">
        <f>Q426*H426</f>
        <v>0</v>
      </c>
      <c r="S426" s="212">
        <v>0.001</v>
      </c>
      <c r="T426" s="213">
        <f>S426*H426</f>
        <v>0.0060000000000000001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4" t="s">
        <v>224</v>
      </c>
      <c r="AT426" s="214" t="s">
        <v>137</v>
      </c>
      <c r="AU426" s="214" t="s">
        <v>143</v>
      </c>
      <c r="AY426" s="20" t="s">
        <v>134</v>
      </c>
      <c r="BE426" s="215">
        <f>IF(N426="základní",J426,0)</f>
        <v>0</v>
      </c>
      <c r="BF426" s="215">
        <f>IF(N426="snížená",J426,0)</f>
        <v>0</v>
      </c>
      <c r="BG426" s="215">
        <f>IF(N426="zákl. přenesená",J426,0)</f>
        <v>0</v>
      </c>
      <c r="BH426" s="215">
        <f>IF(N426="sníž. přenesená",J426,0)</f>
        <v>0</v>
      </c>
      <c r="BI426" s="215">
        <f>IF(N426="nulová",J426,0)</f>
        <v>0</v>
      </c>
      <c r="BJ426" s="20" t="s">
        <v>143</v>
      </c>
      <c r="BK426" s="215">
        <f>ROUND(I426*H426,2)</f>
        <v>0</v>
      </c>
      <c r="BL426" s="20" t="s">
        <v>224</v>
      </c>
      <c r="BM426" s="214" t="s">
        <v>903</v>
      </c>
    </row>
    <row r="427" s="2" customFormat="1">
      <c r="A427" s="41"/>
      <c r="B427" s="42"/>
      <c r="C427" s="43"/>
      <c r="D427" s="216" t="s">
        <v>145</v>
      </c>
      <c r="E427" s="43"/>
      <c r="F427" s="217" t="s">
        <v>904</v>
      </c>
      <c r="G427" s="43"/>
      <c r="H427" s="43"/>
      <c r="I427" s="218"/>
      <c r="J427" s="43"/>
      <c r="K427" s="43"/>
      <c r="L427" s="47"/>
      <c r="M427" s="219"/>
      <c r="N427" s="220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145</v>
      </c>
      <c r="AU427" s="20" t="s">
        <v>143</v>
      </c>
    </row>
    <row r="428" s="2" customFormat="1" ht="16.5" customHeight="1">
      <c r="A428" s="41"/>
      <c r="B428" s="42"/>
      <c r="C428" s="203" t="s">
        <v>905</v>
      </c>
      <c r="D428" s="203" t="s">
        <v>137</v>
      </c>
      <c r="E428" s="204" t="s">
        <v>906</v>
      </c>
      <c r="F428" s="205" t="s">
        <v>907</v>
      </c>
      <c r="G428" s="206" t="s">
        <v>140</v>
      </c>
      <c r="H428" s="207">
        <v>1.5600000000000001</v>
      </c>
      <c r="I428" s="208"/>
      <c r="J428" s="209">
        <f>ROUND(I428*H428,2)</f>
        <v>0</v>
      </c>
      <c r="K428" s="205" t="s">
        <v>141</v>
      </c>
      <c r="L428" s="47"/>
      <c r="M428" s="210" t="s">
        <v>19</v>
      </c>
      <c r="N428" s="211" t="s">
        <v>43</v>
      </c>
      <c r="O428" s="87"/>
      <c r="P428" s="212">
        <f>O428*H428</f>
        <v>0</v>
      </c>
      <c r="Q428" s="212">
        <v>0</v>
      </c>
      <c r="R428" s="212">
        <f>Q428*H428</f>
        <v>0</v>
      </c>
      <c r="S428" s="212">
        <v>0</v>
      </c>
      <c r="T428" s="213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14" t="s">
        <v>224</v>
      </c>
      <c r="AT428" s="214" t="s">
        <v>137</v>
      </c>
      <c r="AU428" s="214" t="s">
        <v>143</v>
      </c>
      <c r="AY428" s="20" t="s">
        <v>134</v>
      </c>
      <c r="BE428" s="215">
        <f>IF(N428="základní",J428,0)</f>
        <v>0</v>
      </c>
      <c r="BF428" s="215">
        <f>IF(N428="snížená",J428,0)</f>
        <v>0</v>
      </c>
      <c r="BG428" s="215">
        <f>IF(N428="zákl. přenesená",J428,0)</f>
        <v>0</v>
      </c>
      <c r="BH428" s="215">
        <f>IF(N428="sníž. přenesená",J428,0)</f>
        <v>0</v>
      </c>
      <c r="BI428" s="215">
        <f>IF(N428="nulová",J428,0)</f>
        <v>0</v>
      </c>
      <c r="BJ428" s="20" t="s">
        <v>143</v>
      </c>
      <c r="BK428" s="215">
        <f>ROUND(I428*H428,2)</f>
        <v>0</v>
      </c>
      <c r="BL428" s="20" t="s">
        <v>224</v>
      </c>
      <c r="BM428" s="214" t="s">
        <v>908</v>
      </c>
    </row>
    <row r="429" s="2" customFormat="1">
      <c r="A429" s="41"/>
      <c r="B429" s="42"/>
      <c r="C429" s="43"/>
      <c r="D429" s="216" t="s">
        <v>145</v>
      </c>
      <c r="E429" s="43"/>
      <c r="F429" s="217" t="s">
        <v>909</v>
      </c>
      <c r="G429" s="43"/>
      <c r="H429" s="43"/>
      <c r="I429" s="218"/>
      <c r="J429" s="43"/>
      <c r="K429" s="43"/>
      <c r="L429" s="47"/>
      <c r="M429" s="219"/>
      <c r="N429" s="220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145</v>
      </c>
      <c r="AU429" s="20" t="s">
        <v>143</v>
      </c>
    </row>
    <row r="430" s="2" customFormat="1" ht="24.15" customHeight="1">
      <c r="A430" s="41"/>
      <c r="B430" s="42"/>
      <c r="C430" s="203" t="s">
        <v>910</v>
      </c>
      <c r="D430" s="203" t="s">
        <v>137</v>
      </c>
      <c r="E430" s="204" t="s">
        <v>911</v>
      </c>
      <c r="F430" s="205" t="s">
        <v>912</v>
      </c>
      <c r="G430" s="206" t="s">
        <v>233</v>
      </c>
      <c r="H430" s="207">
        <v>4</v>
      </c>
      <c r="I430" s="208"/>
      <c r="J430" s="209">
        <f>ROUND(I430*H430,2)</f>
        <v>0</v>
      </c>
      <c r="K430" s="205" t="s">
        <v>141</v>
      </c>
      <c r="L430" s="47"/>
      <c r="M430" s="210" t="s">
        <v>19</v>
      </c>
      <c r="N430" s="211" t="s">
        <v>43</v>
      </c>
      <c r="O430" s="87"/>
      <c r="P430" s="212">
        <f>O430*H430</f>
        <v>0</v>
      </c>
      <c r="Q430" s="212">
        <v>0</v>
      </c>
      <c r="R430" s="212">
        <f>Q430*H430</f>
        <v>0</v>
      </c>
      <c r="S430" s="212">
        <v>0</v>
      </c>
      <c r="T430" s="213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4" t="s">
        <v>224</v>
      </c>
      <c r="AT430" s="214" t="s">
        <v>137</v>
      </c>
      <c r="AU430" s="214" t="s">
        <v>143</v>
      </c>
      <c r="AY430" s="20" t="s">
        <v>134</v>
      </c>
      <c r="BE430" s="215">
        <f>IF(N430="základní",J430,0)</f>
        <v>0</v>
      </c>
      <c r="BF430" s="215">
        <f>IF(N430="snížená",J430,0)</f>
        <v>0</v>
      </c>
      <c r="BG430" s="215">
        <f>IF(N430="zákl. přenesená",J430,0)</f>
        <v>0</v>
      </c>
      <c r="BH430" s="215">
        <f>IF(N430="sníž. přenesená",J430,0)</f>
        <v>0</v>
      </c>
      <c r="BI430" s="215">
        <f>IF(N430="nulová",J430,0)</f>
        <v>0</v>
      </c>
      <c r="BJ430" s="20" t="s">
        <v>143</v>
      </c>
      <c r="BK430" s="215">
        <f>ROUND(I430*H430,2)</f>
        <v>0</v>
      </c>
      <c r="BL430" s="20" t="s">
        <v>224</v>
      </c>
      <c r="BM430" s="214" t="s">
        <v>913</v>
      </c>
    </row>
    <row r="431" s="2" customFormat="1">
      <c r="A431" s="41"/>
      <c r="B431" s="42"/>
      <c r="C431" s="43"/>
      <c r="D431" s="216" t="s">
        <v>145</v>
      </c>
      <c r="E431" s="43"/>
      <c r="F431" s="217" t="s">
        <v>914</v>
      </c>
      <c r="G431" s="43"/>
      <c r="H431" s="43"/>
      <c r="I431" s="218"/>
      <c r="J431" s="43"/>
      <c r="K431" s="43"/>
      <c r="L431" s="47"/>
      <c r="M431" s="219"/>
      <c r="N431" s="220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145</v>
      </c>
      <c r="AU431" s="20" t="s">
        <v>143</v>
      </c>
    </row>
    <row r="432" s="2" customFormat="1" ht="24.15" customHeight="1">
      <c r="A432" s="41"/>
      <c r="B432" s="42"/>
      <c r="C432" s="203" t="s">
        <v>915</v>
      </c>
      <c r="D432" s="203" t="s">
        <v>137</v>
      </c>
      <c r="E432" s="204" t="s">
        <v>916</v>
      </c>
      <c r="F432" s="205" t="s">
        <v>917</v>
      </c>
      <c r="G432" s="206" t="s">
        <v>233</v>
      </c>
      <c r="H432" s="207">
        <v>4</v>
      </c>
      <c r="I432" s="208"/>
      <c r="J432" s="209">
        <f>ROUND(I432*H432,2)</f>
        <v>0</v>
      </c>
      <c r="K432" s="205" t="s">
        <v>141</v>
      </c>
      <c r="L432" s="47"/>
      <c r="M432" s="210" t="s">
        <v>19</v>
      </c>
      <c r="N432" s="211" t="s">
        <v>43</v>
      </c>
      <c r="O432" s="87"/>
      <c r="P432" s="212">
        <f>O432*H432</f>
        <v>0</v>
      </c>
      <c r="Q432" s="212">
        <v>0</v>
      </c>
      <c r="R432" s="212">
        <f>Q432*H432</f>
        <v>0</v>
      </c>
      <c r="S432" s="212">
        <v>0</v>
      </c>
      <c r="T432" s="213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4" t="s">
        <v>224</v>
      </c>
      <c r="AT432" s="214" t="s">
        <v>137</v>
      </c>
      <c r="AU432" s="214" t="s">
        <v>143</v>
      </c>
      <c r="AY432" s="20" t="s">
        <v>134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20" t="s">
        <v>143</v>
      </c>
      <c r="BK432" s="215">
        <f>ROUND(I432*H432,2)</f>
        <v>0</v>
      </c>
      <c r="BL432" s="20" t="s">
        <v>224</v>
      </c>
      <c r="BM432" s="214" t="s">
        <v>918</v>
      </c>
    </row>
    <row r="433" s="2" customFormat="1">
      <c r="A433" s="41"/>
      <c r="B433" s="42"/>
      <c r="C433" s="43"/>
      <c r="D433" s="216" t="s">
        <v>145</v>
      </c>
      <c r="E433" s="43"/>
      <c r="F433" s="217" t="s">
        <v>919</v>
      </c>
      <c r="G433" s="43"/>
      <c r="H433" s="43"/>
      <c r="I433" s="218"/>
      <c r="J433" s="43"/>
      <c r="K433" s="43"/>
      <c r="L433" s="47"/>
      <c r="M433" s="219"/>
      <c r="N433" s="220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145</v>
      </c>
      <c r="AU433" s="20" t="s">
        <v>143</v>
      </c>
    </row>
    <row r="434" s="2" customFormat="1" ht="16.5" customHeight="1">
      <c r="A434" s="41"/>
      <c r="B434" s="42"/>
      <c r="C434" s="255" t="s">
        <v>920</v>
      </c>
      <c r="D434" s="255" t="s">
        <v>237</v>
      </c>
      <c r="E434" s="256" t="s">
        <v>921</v>
      </c>
      <c r="F434" s="257" t="s">
        <v>922</v>
      </c>
      <c r="G434" s="258" t="s">
        <v>233</v>
      </c>
      <c r="H434" s="259">
        <v>1</v>
      </c>
      <c r="I434" s="260"/>
      <c r="J434" s="261">
        <f>ROUND(I434*H434,2)</f>
        <v>0</v>
      </c>
      <c r="K434" s="257" t="s">
        <v>141</v>
      </c>
      <c r="L434" s="262"/>
      <c r="M434" s="263" t="s">
        <v>19</v>
      </c>
      <c r="N434" s="264" t="s">
        <v>43</v>
      </c>
      <c r="O434" s="87"/>
      <c r="P434" s="212">
        <f>O434*H434</f>
        <v>0</v>
      </c>
      <c r="Q434" s="212">
        <v>0.014500000000000001</v>
      </c>
      <c r="R434" s="212">
        <f>Q434*H434</f>
        <v>0.014500000000000001</v>
      </c>
      <c r="S434" s="212">
        <v>0</v>
      </c>
      <c r="T434" s="213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14" t="s">
        <v>307</v>
      </c>
      <c r="AT434" s="214" t="s">
        <v>237</v>
      </c>
      <c r="AU434" s="214" t="s">
        <v>143</v>
      </c>
      <c r="AY434" s="20" t="s">
        <v>134</v>
      </c>
      <c r="BE434" s="215">
        <f>IF(N434="základní",J434,0)</f>
        <v>0</v>
      </c>
      <c r="BF434" s="215">
        <f>IF(N434="snížená",J434,0)</f>
        <v>0</v>
      </c>
      <c r="BG434" s="215">
        <f>IF(N434="zákl. přenesená",J434,0)</f>
        <v>0</v>
      </c>
      <c r="BH434" s="215">
        <f>IF(N434="sníž. přenesená",J434,0)</f>
        <v>0</v>
      </c>
      <c r="BI434" s="215">
        <f>IF(N434="nulová",J434,0)</f>
        <v>0</v>
      </c>
      <c r="BJ434" s="20" t="s">
        <v>143</v>
      </c>
      <c r="BK434" s="215">
        <f>ROUND(I434*H434,2)</f>
        <v>0</v>
      </c>
      <c r="BL434" s="20" t="s">
        <v>224</v>
      </c>
      <c r="BM434" s="214" t="s">
        <v>923</v>
      </c>
    </row>
    <row r="435" s="2" customFormat="1" ht="16.5" customHeight="1">
      <c r="A435" s="41"/>
      <c r="B435" s="42"/>
      <c r="C435" s="255" t="s">
        <v>924</v>
      </c>
      <c r="D435" s="255" t="s">
        <v>237</v>
      </c>
      <c r="E435" s="256" t="s">
        <v>925</v>
      </c>
      <c r="F435" s="257" t="s">
        <v>926</v>
      </c>
      <c r="G435" s="258" t="s">
        <v>233</v>
      </c>
      <c r="H435" s="259">
        <v>3</v>
      </c>
      <c r="I435" s="260"/>
      <c r="J435" s="261">
        <f>ROUND(I435*H435,2)</f>
        <v>0</v>
      </c>
      <c r="K435" s="257" t="s">
        <v>141</v>
      </c>
      <c r="L435" s="262"/>
      <c r="M435" s="263" t="s">
        <v>19</v>
      </c>
      <c r="N435" s="264" t="s">
        <v>43</v>
      </c>
      <c r="O435" s="87"/>
      <c r="P435" s="212">
        <f>O435*H435</f>
        <v>0</v>
      </c>
      <c r="Q435" s="212">
        <v>0.02</v>
      </c>
      <c r="R435" s="212">
        <f>Q435*H435</f>
        <v>0.059999999999999998</v>
      </c>
      <c r="S435" s="212">
        <v>0</v>
      </c>
      <c r="T435" s="213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4" t="s">
        <v>307</v>
      </c>
      <c r="AT435" s="214" t="s">
        <v>237</v>
      </c>
      <c r="AU435" s="214" t="s">
        <v>143</v>
      </c>
      <c r="AY435" s="20" t="s">
        <v>134</v>
      </c>
      <c r="BE435" s="215">
        <f>IF(N435="základní",J435,0)</f>
        <v>0</v>
      </c>
      <c r="BF435" s="215">
        <f>IF(N435="snížená",J435,0)</f>
        <v>0</v>
      </c>
      <c r="BG435" s="215">
        <f>IF(N435="zákl. přenesená",J435,0)</f>
        <v>0</v>
      </c>
      <c r="BH435" s="215">
        <f>IF(N435="sníž. přenesená",J435,0)</f>
        <v>0</v>
      </c>
      <c r="BI435" s="215">
        <f>IF(N435="nulová",J435,0)</f>
        <v>0</v>
      </c>
      <c r="BJ435" s="20" t="s">
        <v>143</v>
      </c>
      <c r="BK435" s="215">
        <f>ROUND(I435*H435,2)</f>
        <v>0</v>
      </c>
      <c r="BL435" s="20" t="s">
        <v>224</v>
      </c>
      <c r="BM435" s="214" t="s">
        <v>927</v>
      </c>
    </row>
    <row r="436" s="2" customFormat="1" ht="24.15" customHeight="1">
      <c r="A436" s="41"/>
      <c r="B436" s="42"/>
      <c r="C436" s="203" t="s">
        <v>928</v>
      </c>
      <c r="D436" s="203" t="s">
        <v>137</v>
      </c>
      <c r="E436" s="204" t="s">
        <v>929</v>
      </c>
      <c r="F436" s="205" t="s">
        <v>930</v>
      </c>
      <c r="G436" s="206" t="s">
        <v>233</v>
      </c>
      <c r="H436" s="207">
        <v>1</v>
      </c>
      <c r="I436" s="208"/>
      <c r="J436" s="209">
        <f>ROUND(I436*H436,2)</f>
        <v>0</v>
      </c>
      <c r="K436" s="205" t="s">
        <v>141</v>
      </c>
      <c r="L436" s="47"/>
      <c r="M436" s="210" t="s">
        <v>19</v>
      </c>
      <c r="N436" s="211" t="s">
        <v>43</v>
      </c>
      <c r="O436" s="87"/>
      <c r="P436" s="212">
        <f>O436*H436</f>
        <v>0</v>
      </c>
      <c r="Q436" s="212">
        <v>0</v>
      </c>
      <c r="R436" s="212">
        <f>Q436*H436</f>
        <v>0</v>
      </c>
      <c r="S436" s="212">
        <v>0</v>
      </c>
      <c r="T436" s="213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4" t="s">
        <v>224</v>
      </c>
      <c r="AT436" s="214" t="s">
        <v>137</v>
      </c>
      <c r="AU436" s="214" t="s">
        <v>143</v>
      </c>
      <c r="AY436" s="20" t="s">
        <v>134</v>
      </c>
      <c r="BE436" s="215">
        <f>IF(N436="základní",J436,0)</f>
        <v>0</v>
      </c>
      <c r="BF436" s="215">
        <f>IF(N436="snížená",J436,0)</f>
        <v>0</v>
      </c>
      <c r="BG436" s="215">
        <f>IF(N436="zákl. přenesená",J436,0)</f>
        <v>0</v>
      </c>
      <c r="BH436" s="215">
        <f>IF(N436="sníž. přenesená",J436,0)</f>
        <v>0</v>
      </c>
      <c r="BI436" s="215">
        <f>IF(N436="nulová",J436,0)</f>
        <v>0</v>
      </c>
      <c r="BJ436" s="20" t="s">
        <v>143</v>
      </c>
      <c r="BK436" s="215">
        <f>ROUND(I436*H436,2)</f>
        <v>0</v>
      </c>
      <c r="BL436" s="20" t="s">
        <v>224</v>
      </c>
      <c r="BM436" s="214" t="s">
        <v>931</v>
      </c>
    </row>
    <row r="437" s="2" customFormat="1">
      <c r="A437" s="41"/>
      <c r="B437" s="42"/>
      <c r="C437" s="43"/>
      <c r="D437" s="216" t="s">
        <v>145</v>
      </c>
      <c r="E437" s="43"/>
      <c r="F437" s="217" t="s">
        <v>932</v>
      </c>
      <c r="G437" s="43"/>
      <c r="H437" s="43"/>
      <c r="I437" s="218"/>
      <c r="J437" s="43"/>
      <c r="K437" s="43"/>
      <c r="L437" s="47"/>
      <c r="M437" s="219"/>
      <c r="N437" s="220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145</v>
      </c>
      <c r="AU437" s="20" t="s">
        <v>143</v>
      </c>
    </row>
    <row r="438" s="2" customFormat="1" ht="21.75" customHeight="1">
      <c r="A438" s="41"/>
      <c r="B438" s="42"/>
      <c r="C438" s="255" t="s">
        <v>933</v>
      </c>
      <c r="D438" s="255" t="s">
        <v>237</v>
      </c>
      <c r="E438" s="256" t="s">
        <v>934</v>
      </c>
      <c r="F438" s="257" t="s">
        <v>935</v>
      </c>
      <c r="G438" s="258" t="s">
        <v>233</v>
      </c>
      <c r="H438" s="259">
        <v>1</v>
      </c>
      <c r="I438" s="260"/>
      <c r="J438" s="261">
        <f>ROUND(I438*H438,2)</f>
        <v>0</v>
      </c>
      <c r="K438" s="257" t="s">
        <v>141</v>
      </c>
      <c r="L438" s="262"/>
      <c r="M438" s="263" t="s">
        <v>19</v>
      </c>
      <c r="N438" s="264" t="s">
        <v>43</v>
      </c>
      <c r="O438" s="87"/>
      <c r="P438" s="212">
        <f>O438*H438</f>
        <v>0</v>
      </c>
      <c r="Q438" s="212">
        <v>0.037999999999999999</v>
      </c>
      <c r="R438" s="212">
        <f>Q438*H438</f>
        <v>0.037999999999999999</v>
      </c>
      <c r="S438" s="212">
        <v>0</v>
      </c>
      <c r="T438" s="213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4" t="s">
        <v>307</v>
      </c>
      <c r="AT438" s="214" t="s">
        <v>237</v>
      </c>
      <c r="AU438" s="214" t="s">
        <v>143</v>
      </c>
      <c r="AY438" s="20" t="s">
        <v>134</v>
      </c>
      <c r="BE438" s="215">
        <f>IF(N438="základní",J438,0)</f>
        <v>0</v>
      </c>
      <c r="BF438" s="215">
        <f>IF(N438="snížená",J438,0)</f>
        <v>0</v>
      </c>
      <c r="BG438" s="215">
        <f>IF(N438="zákl. přenesená",J438,0)</f>
        <v>0</v>
      </c>
      <c r="BH438" s="215">
        <f>IF(N438="sníž. přenesená",J438,0)</f>
        <v>0</v>
      </c>
      <c r="BI438" s="215">
        <f>IF(N438="nulová",J438,0)</f>
        <v>0</v>
      </c>
      <c r="BJ438" s="20" t="s">
        <v>143</v>
      </c>
      <c r="BK438" s="215">
        <f>ROUND(I438*H438,2)</f>
        <v>0</v>
      </c>
      <c r="BL438" s="20" t="s">
        <v>224</v>
      </c>
      <c r="BM438" s="214" t="s">
        <v>936</v>
      </c>
    </row>
    <row r="439" s="2" customFormat="1" ht="16.5" customHeight="1">
      <c r="A439" s="41"/>
      <c r="B439" s="42"/>
      <c r="C439" s="203" t="s">
        <v>937</v>
      </c>
      <c r="D439" s="203" t="s">
        <v>137</v>
      </c>
      <c r="E439" s="204" t="s">
        <v>938</v>
      </c>
      <c r="F439" s="205" t="s">
        <v>939</v>
      </c>
      <c r="G439" s="206" t="s">
        <v>233</v>
      </c>
      <c r="H439" s="207">
        <v>4</v>
      </c>
      <c r="I439" s="208"/>
      <c r="J439" s="209">
        <f>ROUND(I439*H439,2)</f>
        <v>0</v>
      </c>
      <c r="K439" s="205" t="s">
        <v>141</v>
      </c>
      <c r="L439" s="47"/>
      <c r="M439" s="210" t="s">
        <v>19</v>
      </c>
      <c r="N439" s="211" t="s">
        <v>43</v>
      </c>
      <c r="O439" s="87"/>
      <c r="P439" s="212">
        <f>O439*H439</f>
        <v>0</v>
      </c>
      <c r="Q439" s="212">
        <v>0</v>
      </c>
      <c r="R439" s="212">
        <f>Q439*H439</f>
        <v>0</v>
      </c>
      <c r="S439" s="212">
        <v>0</v>
      </c>
      <c r="T439" s="213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4" t="s">
        <v>224</v>
      </c>
      <c r="AT439" s="214" t="s">
        <v>137</v>
      </c>
      <c r="AU439" s="214" t="s">
        <v>143</v>
      </c>
      <c r="AY439" s="20" t="s">
        <v>134</v>
      </c>
      <c r="BE439" s="215">
        <f>IF(N439="základní",J439,0)</f>
        <v>0</v>
      </c>
      <c r="BF439" s="215">
        <f>IF(N439="snížená",J439,0)</f>
        <v>0</v>
      </c>
      <c r="BG439" s="215">
        <f>IF(N439="zákl. přenesená",J439,0)</f>
        <v>0</v>
      </c>
      <c r="BH439" s="215">
        <f>IF(N439="sníž. přenesená",J439,0)</f>
        <v>0</v>
      </c>
      <c r="BI439" s="215">
        <f>IF(N439="nulová",J439,0)</f>
        <v>0</v>
      </c>
      <c r="BJ439" s="20" t="s">
        <v>143</v>
      </c>
      <c r="BK439" s="215">
        <f>ROUND(I439*H439,2)</f>
        <v>0</v>
      </c>
      <c r="BL439" s="20" t="s">
        <v>224</v>
      </c>
      <c r="BM439" s="214" t="s">
        <v>940</v>
      </c>
    </row>
    <row r="440" s="2" customFormat="1">
      <c r="A440" s="41"/>
      <c r="B440" s="42"/>
      <c r="C440" s="43"/>
      <c r="D440" s="216" t="s">
        <v>145</v>
      </c>
      <c r="E440" s="43"/>
      <c r="F440" s="217" t="s">
        <v>941</v>
      </c>
      <c r="G440" s="43"/>
      <c r="H440" s="43"/>
      <c r="I440" s="218"/>
      <c r="J440" s="43"/>
      <c r="K440" s="43"/>
      <c r="L440" s="47"/>
      <c r="M440" s="219"/>
      <c r="N440" s="220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145</v>
      </c>
      <c r="AU440" s="20" t="s">
        <v>143</v>
      </c>
    </row>
    <row r="441" s="2" customFormat="1" ht="16.5" customHeight="1">
      <c r="A441" s="41"/>
      <c r="B441" s="42"/>
      <c r="C441" s="255" t="s">
        <v>942</v>
      </c>
      <c r="D441" s="255" t="s">
        <v>237</v>
      </c>
      <c r="E441" s="256" t="s">
        <v>943</v>
      </c>
      <c r="F441" s="257" t="s">
        <v>944</v>
      </c>
      <c r="G441" s="258" t="s">
        <v>233</v>
      </c>
      <c r="H441" s="259">
        <v>1</v>
      </c>
      <c r="I441" s="260"/>
      <c r="J441" s="261">
        <f>ROUND(I441*H441,2)</f>
        <v>0</v>
      </c>
      <c r="K441" s="257" t="s">
        <v>141</v>
      </c>
      <c r="L441" s="262"/>
      <c r="M441" s="263" t="s">
        <v>19</v>
      </c>
      <c r="N441" s="264" t="s">
        <v>43</v>
      </c>
      <c r="O441" s="87"/>
      <c r="P441" s="212">
        <f>O441*H441</f>
        <v>0</v>
      </c>
      <c r="Q441" s="212">
        <v>0.0022000000000000001</v>
      </c>
      <c r="R441" s="212">
        <f>Q441*H441</f>
        <v>0.0022000000000000001</v>
      </c>
      <c r="S441" s="212">
        <v>0</v>
      </c>
      <c r="T441" s="213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14" t="s">
        <v>307</v>
      </c>
      <c r="AT441" s="214" t="s">
        <v>237</v>
      </c>
      <c r="AU441" s="214" t="s">
        <v>143</v>
      </c>
      <c r="AY441" s="20" t="s">
        <v>134</v>
      </c>
      <c r="BE441" s="215">
        <f>IF(N441="základní",J441,0)</f>
        <v>0</v>
      </c>
      <c r="BF441" s="215">
        <f>IF(N441="snížená",J441,0)</f>
        <v>0</v>
      </c>
      <c r="BG441" s="215">
        <f>IF(N441="zákl. přenesená",J441,0)</f>
        <v>0</v>
      </c>
      <c r="BH441" s="215">
        <f>IF(N441="sníž. přenesená",J441,0)</f>
        <v>0</v>
      </c>
      <c r="BI441" s="215">
        <f>IF(N441="nulová",J441,0)</f>
        <v>0</v>
      </c>
      <c r="BJ441" s="20" t="s">
        <v>143</v>
      </c>
      <c r="BK441" s="215">
        <f>ROUND(I441*H441,2)</f>
        <v>0</v>
      </c>
      <c r="BL441" s="20" t="s">
        <v>224</v>
      </c>
      <c r="BM441" s="214" t="s">
        <v>945</v>
      </c>
    </row>
    <row r="442" s="2" customFormat="1" ht="16.5" customHeight="1">
      <c r="A442" s="41"/>
      <c r="B442" s="42"/>
      <c r="C442" s="255" t="s">
        <v>946</v>
      </c>
      <c r="D442" s="255" t="s">
        <v>237</v>
      </c>
      <c r="E442" s="256" t="s">
        <v>947</v>
      </c>
      <c r="F442" s="257" t="s">
        <v>948</v>
      </c>
      <c r="G442" s="258" t="s">
        <v>233</v>
      </c>
      <c r="H442" s="259">
        <v>3</v>
      </c>
      <c r="I442" s="260"/>
      <c r="J442" s="261">
        <f>ROUND(I442*H442,2)</f>
        <v>0</v>
      </c>
      <c r="K442" s="257" t="s">
        <v>141</v>
      </c>
      <c r="L442" s="262"/>
      <c r="M442" s="263" t="s">
        <v>19</v>
      </c>
      <c r="N442" s="264" t="s">
        <v>43</v>
      </c>
      <c r="O442" s="87"/>
      <c r="P442" s="212">
        <f>O442*H442</f>
        <v>0</v>
      </c>
      <c r="Q442" s="212">
        <v>0.0022000000000000001</v>
      </c>
      <c r="R442" s="212">
        <f>Q442*H442</f>
        <v>0.0066</v>
      </c>
      <c r="S442" s="212">
        <v>0</v>
      </c>
      <c r="T442" s="213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4" t="s">
        <v>307</v>
      </c>
      <c r="AT442" s="214" t="s">
        <v>237</v>
      </c>
      <c r="AU442" s="214" t="s">
        <v>143</v>
      </c>
      <c r="AY442" s="20" t="s">
        <v>134</v>
      </c>
      <c r="BE442" s="215">
        <f>IF(N442="základní",J442,0)</f>
        <v>0</v>
      </c>
      <c r="BF442" s="215">
        <f>IF(N442="snížená",J442,0)</f>
        <v>0</v>
      </c>
      <c r="BG442" s="215">
        <f>IF(N442="zákl. přenesená",J442,0)</f>
        <v>0</v>
      </c>
      <c r="BH442" s="215">
        <f>IF(N442="sníž. přenesená",J442,0)</f>
        <v>0</v>
      </c>
      <c r="BI442" s="215">
        <f>IF(N442="nulová",J442,0)</f>
        <v>0</v>
      </c>
      <c r="BJ442" s="20" t="s">
        <v>143</v>
      </c>
      <c r="BK442" s="215">
        <f>ROUND(I442*H442,2)</f>
        <v>0</v>
      </c>
      <c r="BL442" s="20" t="s">
        <v>224</v>
      </c>
      <c r="BM442" s="214" t="s">
        <v>949</v>
      </c>
    </row>
    <row r="443" s="2" customFormat="1" ht="16.5" customHeight="1">
      <c r="A443" s="41"/>
      <c r="B443" s="42"/>
      <c r="C443" s="203" t="s">
        <v>950</v>
      </c>
      <c r="D443" s="203" t="s">
        <v>137</v>
      </c>
      <c r="E443" s="204" t="s">
        <v>951</v>
      </c>
      <c r="F443" s="205" t="s">
        <v>952</v>
      </c>
      <c r="G443" s="206" t="s">
        <v>233</v>
      </c>
      <c r="H443" s="207">
        <v>4</v>
      </c>
      <c r="I443" s="208"/>
      <c r="J443" s="209">
        <f>ROUND(I443*H443,2)</f>
        <v>0</v>
      </c>
      <c r="K443" s="205" t="s">
        <v>141</v>
      </c>
      <c r="L443" s="47"/>
      <c r="M443" s="210" t="s">
        <v>19</v>
      </c>
      <c r="N443" s="211" t="s">
        <v>43</v>
      </c>
      <c r="O443" s="87"/>
      <c r="P443" s="212">
        <f>O443*H443</f>
        <v>0</v>
      </c>
      <c r="Q443" s="212">
        <v>0</v>
      </c>
      <c r="R443" s="212">
        <f>Q443*H443</f>
        <v>0</v>
      </c>
      <c r="S443" s="212">
        <v>0</v>
      </c>
      <c r="T443" s="213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14" t="s">
        <v>224</v>
      </c>
      <c r="AT443" s="214" t="s">
        <v>137</v>
      </c>
      <c r="AU443" s="214" t="s">
        <v>143</v>
      </c>
      <c r="AY443" s="20" t="s">
        <v>134</v>
      </c>
      <c r="BE443" s="215">
        <f>IF(N443="základní",J443,0)</f>
        <v>0</v>
      </c>
      <c r="BF443" s="215">
        <f>IF(N443="snížená",J443,0)</f>
        <v>0</v>
      </c>
      <c r="BG443" s="215">
        <f>IF(N443="zákl. přenesená",J443,0)</f>
        <v>0</v>
      </c>
      <c r="BH443" s="215">
        <f>IF(N443="sníž. přenesená",J443,0)</f>
        <v>0</v>
      </c>
      <c r="BI443" s="215">
        <f>IF(N443="nulová",J443,0)</f>
        <v>0</v>
      </c>
      <c r="BJ443" s="20" t="s">
        <v>143</v>
      </c>
      <c r="BK443" s="215">
        <f>ROUND(I443*H443,2)</f>
        <v>0</v>
      </c>
      <c r="BL443" s="20" t="s">
        <v>224</v>
      </c>
      <c r="BM443" s="214" t="s">
        <v>953</v>
      </c>
    </row>
    <row r="444" s="2" customFormat="1">
      <c r="A444" s="41"/>
      <c r="B444" s="42"/>
      <c r="C444" s="43"/>
      <c r="D444" s="216" t="s">
        <v>145</v>
      </c>
      <c r="E444" s="43"/>
      <c r="F444" s="217" t="s">
        <v>954</v>
      </c>
      <c r="G444" s="43"/>
      <c r="H444" s="43"/>
      <c r="I444" s="218"/>
      <c r="J444" s="43"/>
      <c r="K444" s="43"/>
      <c r="L444" s="47"/>
      <c r="M444" s="219"/>
      <c r="N444" s="220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145</v>
      </c>
      <c r="AU444" s="20" t="s">
        <v>143</v>
      </c>
    </row>
    <row r="445" s="2" customFormat="1" ht="16.5" customHeight="1">
      <c r="A445" s="41"/>
      <c r="B445" s="42"/>
      <c r="C445" s="255" t="s">
        <v>955</v>
      </c>
      <c r="D445" s="255" t="s">
        <v>237</v>
      </c>
      <c r="E445" s="256" t="s">
        <v>956</v>
      </c>
      <c r="F445" s="257" t="s">
        <v>957</v>
      </c>
      <c r="G445" s="258" t="s">
        <v>233</v>
      </c>
      <c r="H445" s="259">
        <v>4</v>
      </c>
      <c r="I445" s="260"/>
      <c r="J445" s="261">
        <f>ROUND(I445*H445,2)</f>
        <v>0</v>
      </c>
      <c r="K445" s="257" t="s">
        <v>141</v>
      </c>
      <c r="L445" s="262"/>
      <c r="M445" s="263" t="s">
        <v>19</v>
      </c>
      <c r="N445" s="264" t="s">
        <v>43</v>
      </c>
      <c r="O445" s="87"/>
      <c r="P445" s="212">
        <f>O445*H445</f>
        <v>0</v>
      </c>
      <c r="Q445" s="212">
        <v>0.00014999999999999999</v>
      </c>
      <c r="R445" s="212">
        <f>Q445*H445</f>
        <v>0.00059999999999999995</v>
      </c>
      <c r="S445" s="212">
        <v>0</v>
      </c>
      <c r="T445" s="213">
        <f>S445*H445</f>
        <v>0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4" t="s">
        <v>307</v>
      </c>
      <c r="AT445" s="214" t="s">
        <v>237</v>
      </c>
      <c r="AU445" s="214" t="s">
        <v>143</v>
      </c>
      <c r="AY445" s="20" t="s">
        <v>134</v>
      </c>
      <c r="BE445" s="215">
        <f>IF(N445="základní",J445,0)</f>
        <v>0</v>
      </c>
      <c r="BF445" s="215">
        <f>IF(N445="snížená",J445,0)</f>
        <v>0</v>
      </c>
      <c r="BG445" s="215">
        <f>IF(N445="zákl. přenesená",J445,0)</f>
        <v>0</v>
      </c>
      <c r="BH445" s="215">
        <f>IF(N445="sníž. přenesená",J445,0)</f>
        <v>0</v>
      </c>
      <c r="BI445" s="215">
        <f>IF(N445="nulová",J445,0)</f>
        <v>0</v>
      </c>
      <c r="BJ445" s="20" t="s">
        <v>143</v>
      </c>
      <c r="BK445" s="215">
        <f>ROUND(I445*H445,2)</f>
        <v>0</v>
      </c>
      <c r="BL445" s="20" t="s">
        <v>224</v>
      </c>
      <c r="BM445" s="214" t="s">
        <v>958</v>
      </c>
    </row>
    <row r="446" s="2" customFormat="1" ht="16.5" customHeight="1">
      <c r="A446" s="41"/>
      <c r="B446" s="42"/>
      <c r="C446" s="203" t="s">
        <v>959</v>
      </c>
      <c r="D446" s="203" t="s">
        <v>137</v>
      </c>
      <c r="E446" s="204" t="s">
        <v>960</v>
      </c>
      <c r="F446" s="205" t="s">
        <v>961</v>
      </c>
      <c r="G446" s="206" t="s">
        <v>233</v>
      </c>
      <c r="H446" s="207">
        <v>4</v>
      </c>
      <c r="I446" s="208"/>
      <c r="J446" s="209">
        <f>ROUND(I446*H446,2)</f>
        <v>0</v>
      </c>
      <c r="K446" s="205" t="s">
        <v>141</v>
      </c>
      <c r="L446" s="47"/>
      <c r="M446" s="210" t="s">
        <v>19</v>
      </c>
      <c r="N446" s="211" t="s">
        <v>43</v>
      </c>
      <c r="O446" s="87"/>
      <c r="P446" s="212">
        <f>O446*H446</f>
        <v>0</v>
      </c>
      <c r="Q446" s="212">
        <v>0</v>
      </c>
      <c r="R446" s="212">
        <f>Q446*H446</f>
        <v>0</v>
      </c>
      <c r="S446" s="212">
        <v>0.00044999999999999999</v>
      </c>
      <c r="T446" s="213">
        <f>S446*H446</f>
        <v>0.0018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14" t="s">
        <v>224</v>
      </c>
      <c r="AT446" s="214" t="s">
        <v>137</v>
      </c>
      <c r="AU446" s="214" t="s">
        <v>143</v>
      </c>
      <c r="AY446" s="20" t="s">
        <v>134</v>
      </c>
      <c r="BE446" s="215">
        <f>IF(N446="základní",J446,0)</f>
        <v>0</v>
      </c>
      <c r="BF446" s="215">
        <f>IF(N446="snížená",J446,0)</f>
        <v>0</v>
      </c>
      <c r="BG446" s="215">
        <f>IF(N446="zákl. přenesená",J446,0)</f>
        <v>0</v>
      </c>
      <c r="BH446" s="215">
        <f>IF(N446="sníž. přenesená",J446,0)</f>
        <v>0</v>
      </c>
      <c r="BI446" s="215">
        <f>IF(N446="nulová",J446,0)</f>
        <v>0</v>
      </c>
      <c r="BJ446" s="20" t="s">
        <v>143</v>
      </c>
      <c r="BK446" s="215">
        <f>ROUND(I446*H446,2)</f>
        <v>0</v>
      </c>
      <c r="BL446" s="20" t="s">
        <v>224</v>
      </c>
      <c r="BM446" s="214" t="s">
        <v>962</v>
      </c>
    </row>
    <row r="447" s="2" customFormat="1">
      <c r="A447" s="41"/>
      <c r="B447" s="42"/>
      <c r="C447" s="43"/>
      <c r="D447" s="216" t="s">
        <v>145</v>
      </c>
      <c r="E447" s="43"/>
      <c r="F447" s="217" t="s">
        <v>963</v>
      </c>
      <c r="G447" s="43"/>
      <c r="H447" s="43"/>
      <c r="I447" s="218"/>
      <c r="J447" s="43"/>
      <c r="K447" s="43"/>
      <c r="L447" s="47"/>
      <c r="M447" s="219"/>
      <c r="N447" s="220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145</v>
      </c>
      <c r="AU447" s="20" t="s">
        <v>143</v>
      </c>
    </row>
    <row r="448" s="2" customFormat="1" ht="24.15" customHeight="1">
      <c r="A448" s="41"/>
      <c r="B448" s="42"/>
      <c r="C448" s="203" t="s">
        <v>964</v>
      </c>
      <c r="D448" s="203" t="s">
        <v>137</v>
      </c>
      <c r="E448" s="204" t="s">
        <v>965</v>
      </c>
      <c r="F448" s="205" t="s">
        <v>966</v>
      </c>
      <c r="G448" s="206" t="s">
        <v>149</v>
      </c>
      <c r="H448" s="207">
        <v>7.4400000000000004</v>
      </c>
      <c r="I448" s="208"/>
      <c r="J448" s="209">
        <f>ROUND(I448*H448,2)</f>
        <v>0</v>
      </c>
      <c r="K448" s="205" t="s">
        <v>141</v>
      </c>
      <c r="L448" s="47"/>
      <c r="M448" s="210" t="s">
        <v>19</v>
      </c>
      <c r="N448" s="211" t="s">
        <v>43</v>
      </c>
      <c r="O448" s="87"/>
      <c r="P448" s="212">
        <f>O448*H448</f>
        <v>0</v>
      </c>
      <c r="Q448" s="212">
        <v>0</v>
      </c>
      <c r="R448" s="212">
        <f>Q448*H448</f>
        <v>0</v>
      </c>
      <c r="S448" s="212">
        <v>0</v>
      </c>
      <c r="T448" s="213">
        <f>S448*H448</f>
        <v>0</v>
      </c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R448" s="214" t="s">
        <v>224</v>
      </c>
      <c r="AT448" s="214" t="s">
        <v>137</v>
      </c>
      <c r="AU448" s="214" t="s">
        <v>143</v>
      </c>
      <c r="AY448" s="20" t="s">
        <v>134</v>
      </c>
      <c r="BE448" s="215">
        <f>IF(N448="základní",J448,0)</f>
        <v>0</v>
      </c>
      <c r="BF448" s="215">
        <f>IF(N448="snížená",J448,0)</f>
        <v>0</v>
      </c>
      <c r="BG448" s="215">
        <f>IF(N448="zákl. přenesená",J448,0)</f>
        <v>0</v>
      </c>
      <c r="BH448" s="215">
        <f>IF(N448="sníž. přenesená",J448,0)</f>
        <v>0</v>
      </c>
      <c r="BI448" s="215">
        <f>IF(N448="nulová",J448,0)</f>
        <v>0</v>
      </c>
      <c r="BJ448" s="20" t="s">
        <v>143</v>
      </c>
      <c r="BK448" s="215">
        <f>ROUND(I448*H448,2)</f>
        <v>0</v>
      </c>
      <c r="BL448" s="20" t="s">
        <v>224</v>
      </c>
      <c r="BM448" s="214" t="s">
        <v>967</v>
      </c>
    </row>
    <row r="449" s="2" customFormat="1">
      <c r="A449" s="41"/>
      <c r="B449" s="42"/>
      <c r="C449" s="43"/>
      <c r="D449" s="216" t="s">
        <v>145</v>
      </c>
      <c r="E449" s="43"/>
      <c r="F449" s="217" t="s">
        <v>968</v>
      </c>
      <c r="G449" s="43"/>
      <c r="H449" s="43"/>
      <c r="I449" s="218"/>
      <c r="J449" s="43"/>
      <c r="K449" s="43"/>
      <c r="L449" s="47"/>
      <c r="M449" s="219"/>
      <c r="N449" s="220"/>
      <c r="O449" s="87"/>
      <c r="P449" s="87"/>
      <c r="Q449" s="87"/>
      <c r="R449" s="87"/>
      <c r="S449" s="87"/>
      <c r="T449" s="88"/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T449" s="20" t="s">
        <v>145</v>
      </c>
      <c r="AU449" s="20" t="s">
        <v>143</v>
      </c>
    </row>
    <row r="450" s="2" customFormat="1" ht="16.5" customHeight="1">
      <c r="A450" s="41"/>
      <c r="B450" s="42"/>
      <c r="C450" s="255" t="s">
        <v>969</v>
      </c>
      <c r="D450" s="255" t="s">
        <v>237</v>
      </c>
      <c r="E450" s="256" t="s">
        <v>970</v>
      </c>
      <c r="F450" s="257" t="s">
        <v>971</v>
      </c>
      <c r="G450" s="258" t="s">
        <v>149</v>
      </c>
      <c r="H450" s="259">
        <v>7.4400000000000004</v>
      </c>
      <c r="I450" s="260"/>
      <c r="J450" s="261">
        <f>ROUND(I450*H450,2)</f>
        <v>0</v>
      </c>
      <c r="K450" s="257" t="s">
        <v>141</v>
      </c>
      <c r="L450" s="262"/>
      <c r="M450" s="263" t="s">
        <v>19</v>
      </c>
      <c r="N450" s="264" t="s">
        <v>43</v>
      </c>
      <c r="O450" s="87"/>
      <c r="P450" s="212">
        <f>O450*H450</f>
        <v>0</v>
      </c>
      <c r="Q450" s="212">
        <v>1.0000000000000001E-05</v>
      </c>
      <c r="R450" s="212">
        <f>Q450*H450</f>
        <v>7.4400000000000006E-05</v>
      </c>
      <c r="S450" s="212">
        <v>0</v>
      </c>
      <c r="T450" s="213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4" t="s">
        <v>307</v>
      </c>
      <c r="AT450" s="214" t="s">
        <v>237</v>
      </c>
      <c r="AU450" s="214" t="s">
        <v>143</v>
      </c>
      <c r="AY450" s="20" t="s">
        <v>134</v>
      </c>
      <c r="BE450" s="215">
        <f>IF(N450="základní",J450,0)</f>
        <v>0</v>
      </c>
      <c r="BF450" s="215">
        <f>IF(N450="snížená",J450,0)</f>
        <v>0</v>
      </c>
      <c r="BG450" s="215">
        <f>IF(N450="zákl. přenesená",J450,0)</f>
        <v>0</v>
      </c>
      <c r="BH450" s="215">
        <f>IF(N450="sníž. přenesená",J450,0)</f>
        <v>0</v>
      </c>
      <c r="BI450" s="215">
        <f>IF(N450="nulová",J450,0)</f>
        <v>0</v>
      </c>
      <c r="BJ450" s="20" t="s">
        <v>143</v>
      </c>
      <c r="BK450" s="215">
        <f>ROUND(I450*H450,2)</f>
        <v>0</v>
      </c>
      <c r="BL450" s="20" t="s">
        <v>224</v>
      </c>
      <c r="BM450" s="214" t="s">
        <v>972</v>
      </c>
    </row>
    <row r="451" s="2" customFormat="1" ht="16.5" customHeight="1">
      <c r="A451" s="41"/>
      <c r="B451" s="42"/>
      <c r="C451" s="203" t="s">
        <v>973</v>
      </c>
      <c r="D451" s="203" t="s">
        <v>137</v>
      </c>
      <c r="E451" s="204" t="s">
        <v>974</v>
      </c>
      <c r="F451" s="205" t="s">
        <v>975</v>
      </c>
      <c r="G451" s="206" t="s">
        <v>149</v>
      </c>
      <c r="H451" s="207">
        <v>2.1000000000000001</v>
      </c>
      <c r="I451" s="208"/>
      <c r="J451" s="209">
        <f>ROUND(I451*H451,2)</f>
        <v>0</v>
      </c>
      <c r="K451" s="205" t="s">
        <v>141</v>
      </c>
      <c r="L451" s="47"/>
      <c r="M451" s="210" t="s">
        <v>19</v>
      </c>
      <c r="N451" s="211" t="s">
        <v>43</v>
      </c>
      <c r="O451" s="87"/>
      <c r="P451" s="212">
        <f>O451*H451</f>
        <v>0</v>
      </c>
      <c r="Q451" s="212">
        <v>0</v>
      </c>
      <c r="R451" s="212">
        <f>Q451*H451</f>
        <v>0</v>
      </c>
      <c r="S451" s="212">
        <v>0.002</v>
      </c>
      <c r="T451" s="213">
        <f>S451*H451</f>
        <v>0.0042000000000000006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4" t="s">
        <v>224</v>
      </c>
      <c r="AT451" s="214" t="s">
        <v>137</v>
      </c>
      <c r="AU451" s="214" t="s">
        <v>143</v>
      </c>
      <c r="AY451" s="20" t="s">
        <v>134</v>
      </c>
      <c r="BE451" s="215">
        <f>IF(N451="základní",J451,0)</f>
        <v>0</v>
      </c>
      <c r="BF451" s="215">
        <f>IF(N451="snížená",J451,0)</f>
        <v>0</v>
      </c>
      <c r="BG451" s="215">
        <f>IF(N451="zákl. přenesená",J451,0)</f>
        <v>0</v>
      </c>
      <c r="BH451" s="215">
        <f>IF(N451="sníž. přenesená",J451,0)</f>
        <v>0</v>
      </c>
      <c r="BI451" s="215">
        <f>IF(N451="nulová",J451,0)</f>
        <v>0</v>
      </c>
      <c r="BJ451" s="20" t="s">
        <v>143</v>
      </c>
      <c r="BK451" s="215">
        <f>ROUND(I451*H451,2)</f>
        <v>0</v>
      </c>
      <c r="BL451" s="20" t="s">
        <v>224</v>
      </c>
      <c r="BM451" s="214" t="s">
        <v>976</v>
      </c>
    </row>
    <row r="452" s="2" customFormat="1">
      <c r="A452" s="41"/>
      <c r="B452" s="42"/>
      <c r="C452" s="43"/>
      <c r="D452" s="216" t="s">
        <v>145</v>
      </c>
      <c r="E452" s="43"/>
      <c r="F452" s="217" t="s">
        <v>977</v>
      </c>
      <c r="G452" s="43"/>
      <c r="H452" s="43"/>
      <c r="I452" s="218"/>
      <c r="J452" s="43"/>
      <c r="K452" s="43"/>
      <c r="L452" s="47"/>
      <c r="M452" s="219"/>
      <c r="N452" s="220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145</v>
      </c>
      <c r="AU452" s="20" t="s">
        <v>143</v>
      </c>
    </row>
    <row r="453" s="2" customFormat="1" ht="16.5" customHeight="1">
      <c r="A453" s="41"/>
      <c r="B453" s="42"/>
      <c r="C453" s="203" t="s">
        <v>978</v>
      </c>
      <c r="D453" s="203" t="s">
        <v>137</v>
      </c>
      <c r="E453" s="204" t="s">
        <v>979</v>
      </c>
      <c r="F453" s="205" t="s">
        <v>980</v>
      </c>
      <c r="G453" s="206" t="s">
        <v>233</v>
      </c>
      <c r="H453" s="207">
        <v>5</v>
      </c>
      <c r="I453" s="208"/>
      <c r="J453" s="209">
        <f>ROUND(I453*H453,2)</f>
        <v>0</v>
      </c>
      <c r="K453" s="205" t="s">
        <v>141</v>
      </c>
      <c r="L453" s="47"/>
      <c r="M453" s="210" t="s">
        <v>19</v>
      </c>
      <c r="N453" s="211" t="s">
        <v>43</v>
      </c>
      <c r="O453" s="87"/>
      <c r="P453" s="212">
        <f>O453*H453</f>
        <v>0</v>
      </c>
      <c r="Q453" s="212">
        <v>0</v>
      </c>
      <c r="R453" s="212">
        <f>Q453*H453</f>
        <v>0</v>
      </c>
      <c r="S453" s="212">
        <v>0.024</v>
      </c>
      <c r="T453" s="213">
        <f>S453*H453</f>
        <v>0.12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4" t="s">
        <v>224</v>
      </c>
      <c r="AT453" s="214" t="s">
        <v>137</v>
      </c>
      <c r="AU453" s="214" t="s">
        <v>143</v>
      </c>
      <c r="AY453" s="20" t="s">
        <v>134</v>
      </c>
      <c r="BE453" s="215">
        <f>IF(N453="základní",J453,0)</f>
        <v>0</v>
      </c>
      <c r="BF453" s="215">
        <f>IF(N453="snížená",J453,0)</f>
        <v>0</v>
      </c>
      <c r="BG453" s="215">
        <f>IF(N453="zákl. přenesená",J453,0)</f>
        <v>0</v>
      </c>
      <c r="BH453" s="215">
        <f>IF(N453="sníž. přenesená",J453,0)</f>
        <v>0</v>
      </c>
      <c r="BI453" s="215">
        <f>IF(N453="nulová",J453,0)</f>
        <v>0</v>
      </c>
      <c r="BJ453" s="20" t="s">
        <v>143</v>
      </c>
      <c r="BK453" s="215">
        <f>ROUND(I453*H453,2)</f>
        <v>0</v>
      </c>
      <c r="BL453" s="20" t="s">
        <v>224</v>
      </c>
      <c r="BM453" s="214" t="s">
        <v>981</v>
      </c>
    </row>
    <row r="454" s="2" customFormat="1">
      <c r="A454" s="41"/>
      <c r="B454" s="42"/>
      <c r="C454" s="43"/>
      <c r="D454" s="216" t="s">
        <v>145</v>
      </c>
      <c r="E454" s="43"/>
      <c r="F454" s="217" t="s">
        <v>982</v>
      </c>
      <c r="G454" s="43"/>
      <c r="H454" s="43"/>
      <c r="I454" s="218"/>
      <c r="J454" s="43"/>
      <c r="K454" s="43"/>
      <c r="L454" s="47"/>
      <c r="M454" s="219"/>
      <c r="N454" s="220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145</v>
      </c>
      <c r="AU454" s="20" t="s">
        <v>143</v>
      </c>
    </row>
    <row r="455" s="2" customFormat="1" ht="24.15" customHeight="1">
      <c r="A455" s="41"/>
      <c r="B455" s="42"/>
      <c r="C455" s="203" t="s">
        <v>983</v>
      </c>
      <c r="D455" s="203" t="s">
        <v>137</v>
      </c>
      <c r="E455" s="204" t="s">
        <v>984</v>
      </c>
      <c r="F455" s="205" t="s">
        <v>985</v>
      </c>
      <c r="G455" s="206" t="s">
        <v>233</v>
      </c>
      <c r="H455" s="207">
        <v>3</v>
      </c>
      <c r="I455" s="208"/>
      <c r="J455" s="209">
        <f>ROUND(I455*H455,2)</f>
        <v>0</v>
      </c>
      <c r="K455" s="205" t="s">
        <v>141</v>
      </c>
      <c r="L455" s="47"/>
      <c r="M455" s="210" t="s">
        <v>19</v>
      </c>
      <c r="N455" s="211" t="s">
        <v>43</v>
      </c>
      <c r="O455" s="87"/>
      <c r="P455" s="212">
        <f>O455*H455</f>
        <v>0</v>
      </c>
      <c r="Q455" s="212">
        <v>0</v>
      </c>
      <c r="R455" s="212">
        <f>Q455*H455</f>
        <v>0</v>
      </c>
      <c r="S455" s="212">
        <v>0</v>
      </c>
      <c r="T455" s="213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14" t="s">
        <v>224</v>
      </c>
      <c r="AT455" s="214" t="s">
        <v>137</v>
      </c>
      <c r="AU455" s="214" t="s">
        <v>143</v>
      </c>
      <c r="AY455" s="20" t="s">
        <v>134</v>
      </c>
      <c r="BE455" s="215">
        <f>IF(N455="základní",J455,0)</f>
        <v>0</v>
      </c>
      <c r="BF455" s="215">
        <f>IF(N455="snížená",J455,0)</f>
        <v>0</v>
      </c>
      <c r="BG455" s="215">
        <f>IF(N455="zákl. přenesená",J455,0)</f>
        <v>0</v>
      </c>
      <c r="BH455" s="215">
        <f>IF(N455="sníž. přenesená",J455,0)</f>
        <v>0</v>
      </c>
      <c r="BI455" s="215">
        <f>IF(N455="nulová",J455,0)</f>
        <v>0</v>
      </c>
      <c r="BJ455" s="20" t="s">
        <v>143</v>
      </c>
      <c r="BK455" s="215">
        <f>ROUND(I455*H455,2)</f>
        <v>0</v>
      </c>
      <c r="BL455" s="20" t="s">
        <v>224</v>
      </c>
      <c r="BM455" s="214" t="s">
        <v>986</v>
      </c>
    </row>
    <row r="456" s="2" customFormat="1">
      <c r="A456" s="41"/>
      <c r="B456" s="42"/>
      <c r="C456" s="43"/>
      <c r="D456" s="216" t="s">
        <v>145</v>
      </c>
      <c r="E456" s="43"/>
      <c r="F456" s="217" t="s">
        <v>987</v>
      </c>
      <c r="G456" s="43"/>
      <c r="H456" s="43"/>
      <c r="I456" s="218"/>
      <c r="J456" s="43"/>
      <c r="K456" s="43"/>
      <c r="L456" s="47"/>
      <c r="M456" s="219"/>
      <c r="N456" s="220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145</v>
      </c>
      <c r="AU456" s="20" t="s">
        <v>143</v>
      </c>
    </row>
    <row r="457" s="2" customFormat="1" ht="16.5" customHeight="1">
      <c r="A457" s="41"/>
      <c r="B457" s="42"/>
      <c r="C457" s="255" t="s">
        <v>988</v>
      </c>
      <c r="D457" s="255" t="s">
        <v>237</v>
      </c>
      <c r="E457" s="256" t="s">
        <v>989</v>
      </c>
      <c r="F457" s="257" t="s">
        <v>990</v>
      </c>
      <c r="G457" s="258" t="s">
        <v>991</v>
      </c>
      <c r="H457" s="259">
        <v>3</v>
      </c>
      <c r="I457" s="260"/>
      <c r="J457" s="261">
        <f>ROUND(I457*H457,2)</f>
        <v>0</v>
      </c>
      <c r="K457" s="257" t="s">
        <v>19</v>
      </c>
      <c r="L457" s="262"/>
      <c r="M457" s="263" t="s">
        <v>19</v>
      </c>
      <c r="N457" s="264" t="s">
        <v>43</v>
      </c>
      <c r="O457" s="87"/>
      <c r="P457" s="212">
        <f>O457*H457</f>
        <v>0</v>
      </c>
      <c r="Q457" s="212">
        <v>0</v>
      </c>
      <c r="R457" s="212">
        <f>Q457*H457</f>
        <v>0</v>
      </c>
      <c r="S457" s="212">
        <v>0</v>
      </c>
      <c r="T457" s="213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4" t="s">
        <v>307</v>
      </c>
      <c r="AT457" s="214" t="s">
        <v>237</v>
      </c>
      <c r="AU457" s="214" t="s">
        <v>143</v>
      </c>
      <c r="AY457" s="20" t="s">
        <v>134</v>
      </c>
      <c r="BE457" s="215">
        <f>IF(N457="základní",J457,0)</f>
        <v>0</v>
      </c>
      <c r="BF457" s="215">
        <f>IF(N457="snížená",J457,0)</f>
        <v>0</v>
      </c>
      <c r="BG457" s="215">
        <f>IF(N457="zákl. přenesená",J457,0)</f>
        <v>0</v>
      </c>
      <c r="BH457" s="215">
        <f>IF(N457="sníž. přenesená",J457,0)</f>
        <v>0</v>
      </c>
      <c r="BI457" s="215">
        <f>IF(N457="nulová",J457,0)</f>
        <v>0</v>
      </c>
      <c r="BJ457" s="20" t="s">
        <v>143</v>
      </c>
      <c r="BK457" s="215">
        <f>ROUND(I457*H457,2)</f>
        <v>0</v>
      </c>
      <c r="BL457" s="20" t="s">
        <v>224</v>
      </c>
      <c r="BM457" s="214" t="s">
        <v>992</v>
      </c>
    </row>
    <row r="458" s="2" customFormat="1" ht="21.75" customHeight="1">
      <c r="A458" s="41"/>
      <c r="B458" s="42"/>
      <c r="C458" s="203" t="s">
        <v>993</v>
      </c>
      <c r="D458" s="203" t="s">
        <v>137</v>
      </c>
      <c r="E458" s="204" t="s">
        <v>994</v>
      </c>
      <c r="F458" s="205" t="s">
        <v>995</v>
      </c>
      <c r="G458" s="206" t="s">
        <v>149</v>
      </c>
      <c r="H458" s="207">
        <v>2.1000000000000001</v>
      </c>
      <c r="I458" s="208"/>
      <c r="J458" s="209">
        <f>ROUND(I458*H458,2)</f>
        <v>0</v>
      </c>
      <c r="K458" s="205" t="s">
        <v>141</v>
      </c>
      <c r="L458" s="47"/>
      <c r="M458" s="210" t="s">
        <v>19</v>
      </c>
      <c r="N458" s="211" t="s">
        <v>43</v>
      </c>
      <c r="O458" s="87"/>
      <c r="P458" s="212">
        <f>O458*H458</f>
        <v>0</v>
      </c>
      <c r="Q458" s="212">
        <v>0</v>
      </c>
      <c r="R458" s="212">
        <f>Q458*H458</f>
        <v>0</v>
      </c>
      <c r="S458" s="212">
        <v>0</v>
      </c>
      <c r="T458" s="213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14" t="s">
        <v>224</v>
      </c>
      <c r="AT458" s="214" t="s">
        <v>137</v>
      </c>
      <c r="AU458" s="214" t="s">
        <v>143</v>
      </c>
      <c r="AY458" s="20" t="s">
        <v>134</v>
      </c>
      <c r="BE458" s="215">
        <f>IF(N458="základní",J458,0)</f>
        <v>0</v>
      </c>
      <c r="BF458" s="215">
        <f>IF(N458="snížená",J458,0)</f>
        <v>0</v>
      </c>
      <c r="BG458" s="215">
        <f>IF(N458="zákl. přenesená",J458,0)</f>
        <v>0</v>
      </c>
      <c r="BH458" s="215">
        <f>IF(N458="sníž. přenesená",J458,0)</f>
        <v>0</v>
      </c>
      <c r="BI458" s="215">
        <f>IF(N458="nulová",J458,0)</f>
        <v>0</v>
      </c>
      <c r="BJ458" s="20" t="s">
        <v>143</v>
      </c>
      <c r="BK458" s="215">
        <f>ROUND(I458*H458,2)</f>
        <v>0</v>
      </c>
      <c r="BL458" s="20" t="s">
        <v>224</v>
      </c>
      <c r="BM458" s="214" t="s">
        <v>996</v>
      </c>
    </row>
    <row r="459" s="2" customFormat="1">
      <c r="A459" s="41"/>
      <c r="B459" s="42"/>
      <c r="C459" s="43"/>
      <c r="D459" s="216" t="s">
        <v>145</v>
      </c>
      <c r="E459" s="43"/>
      <c r="F459" s="217" t="s">
        <v>997</v>
      </c>
      <c r="G459" s="43"/>
      <c r="H459" s="43"/>
      <c r="I459" s="218"/>
      <c r="J459" s="43"/>
      <c r="K459" s="43"/>
      <c r="L459" s="47"/>
      <c r="M459" s="219"/>
      <c r="N459" s="220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145</v>
      </c>
      <c r="AU459" s="20" t="s">
        <v>143</v>
      </c>
    </row>
    <row r="460" s="2" customFormat="1" ht="16.5" customHeight="1">
      <c r="A460" s="41"/>
      <c r="B460" s="42"/>
      <c r="C460" s="255" t="s">
        <v>998</v>
      </c>
      <c r="D460" s="255" t="s">
        <v>237</v>
      </c>
      <c r="E460" s="256" t="s">
        <v>999</v>
      </c>
      <c r="F460" s="257" t="s">
        <v>1000</v>
      </c>
      <c r="G460" s="258" t="s">
        <v>149</v>
      </c>
      <c r="H460" s="259">
        <v>2.1000000000000001</v>
      </c>
      <c r="I460" s="260"/>
      <c r="J460" s="261">
        <f>ROUND(I460*H460,2)</f>
        <v>0</v>
      </c>
      <c r="K460" s="257" t="s">
        <v>141</v>
      </c>
      <c r="L460" s="262"/>
      <c r="M460" s="263" t="s">
        <v>19</v>
      </c>
      <c r="N460" s="264" t="s">
        <v>43</v>
      </c>
      <c r="O460" s="87"/>
      <c r="P460" s="212">
        <f>O460*H460</f>
        <v>0</v>
      </c>
      <c r="Q460" s="212">
        <v>0.0040000000000000001</v>
      </c>
      <c r="R460" s="212">
        <f>Q460*H460</f>
        <v>0.0084000000000000012</v>
      </c>
      <c r="S460" s="212">
        <v>0</v>
      </c>
      <c r="T460" s="213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14" t="s">
        <v>307</v>
      </c>
      <c r="AT460" s="214" t="s">
        <v>237</v>
      </c>
      <c r="AU460" s="214" t="s">
        <v>143</v>
      </c>
      <c r="AY460" s="20" t="s">
        <v>134</v>
      </c>
      <c r="BE460" s="215">
        <f>IF(N460="základní",J460,0)</f>
        <v>0</v>
      </c>
      <c r="BF460" s="215">
        <f>IF(N460="snížená",J460,0)</f>
        <v>0</v>
      </c>
      <c r="BG460" s="215">
        <f>IF(N460="zákl. přenesená",J460,0)</f>
        <v>0</v>
      </c>
      <c r="BH460" s="215">
        <f>IF(N460="sníž. přenesená",J460,0)</f>
        <v>0</v>
      </c>
      <c r="BI460" s="215">
        <f>IF(N460="nulová",J460,0)</f>
        <v>0</v>
      </c>
      <c r="BJ460" s="20" t="s">
        <v>143</v>
      </c>
      <c r="BK460" s="215">
        <f>ROUND(I460*H460,2)</f>
        <v>0</v>
      </c>
      <c r="BL460" s="20" t="s">
        <v>224</v>
      </c>
      <c r="BM460" s="214" t="s">
        <v>1001</v>
      </c>
    </row>
    <row r="461" s="2" customFormat="1" ht="16.5" customHeight="1">
      <c r="A461" s="41"/>
      <c r="B461" s="42"/>
      <c r="C461" s="203" t="s">
        <v>1002</v>
      </c>
      <c r="D461" s="203" t="s">
        <v>137</v>
      </c>
      <c r="E461" s="204" t="s">
        <v>1003</v>
      </c>
      <c r="F461" s="205" t="s">
        <v>1004</v>
      </c>
      <c r="G461" s="206" t="s">
        <v>233</v>
      </c>
      <c r="H461" s="207">
        <v>5</v>
      </c>
      <c r="I461" s="208"/>
      <c r="J461" s="209">
        <f>ROUND(I461*H461,2)</f>
        <v>0</v>
      </c>
      <c r="K461" s="205" t="s">
        <v>141</v>
      </c>
      <c r="L461" s="47"/>
      <c r="M461" s="210" t="s">
        <v>19</v>
      </c>
      <c r="N461" s="211" t="s">
        <v>43</v>
      </c>
      <c r="O461" s="87"/>
      <c r="P461" s="212">
        <f>O461*H461</f>
        <v>0</v>
      </c>
      <c r="Q461" s="212">
        <v>0</v>
      </c>
      <c r="R461" s="212">
        <f>Q461*H461</f>
        <v>0</v>
      </c>
      <c r="S461" s="212">
        <v>0</v>
      </c>
      <c r="T461" s="213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14" t="s">
        <v>224</v>
      </c>
      <c r="AT461" s="214" t="s">
        <v>137</v>
      </c>
      <c r="AU461" s="214" t="s">
        <v>143</v>
      </c>
      <c r="AY461" s="20" t="s">
        <v>134</v>
      </c>
      <c r="BE461" s="215">
        <f>IF(N461="základní",J461,0)</f>
        <v>0</v>
      </c>
      <c r="BF461" s="215">
        <f>IF(N461="snížená",J461,0)</f>
        <v>0</v>
      </c>
      <c r="BG461" s="215">
        <f>IF(N461="zákl. přenesená",J461,0)</f>
        <v>0</v>
      </c>
      <c r="BH461" s="215">
        <f>IF(N461="sníž. přenesená",J461,0)</f>
        <v>0</v>
      </c>
      <c r="BI461" s="215">
        <f>IF(N461="nulová",J461,0)</f>
        <v>0</v>
      </c>
      <c r="BJ461" s="20" t="s">
        <v>143</v>
      </c>
      <c r="BK461" s="215">
        <f>ROUND(I461*H461,2)</f>
        <v>0</v>
      </c>
      <c r="BL461" s="20" t="s">
        <v>224</v>
      </c>
      <c r="BM461" s="214" t="s">
        <v>1005</v>
      </c>
    </row>
    <row r="462" s="2" customFormat="1">
      <c r="A462" s="41"/>
      <c r="B462" s="42"/>
      <c r="C462" s="43"/>
      <c r="D462" s="216" t="s">
        <v>145</v>
      </c>
      <c r="E462" s="43"/>
      <c r="F462" s="217" t="s">
        <v>1006</v>
      </c>
      <c r="G462" s="43"/>
      <c r="H462" s="43"/>
      <c r="I462" s="218"/>
      <c r="J462" s="43"/>
      <c r="K462" s="43"/>
      <c r="L462" s="47"/>
      <c r="M462" s="219"/>
      <c r="N462" s="220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145</v>
      </c>
      <c r="AU462" s="20" t="s">
        <v>143</v>
      </c>
    </row>
    <row r="463" s="2" customFormat="1" ht="16.5" customHeight="1">
      <c r="A463" s="41"/>
      <c r="B463" s="42"/>
      <c r="C463" s="255" t="s">
        <v>1007</v>
      </c>
      <c r="D463" s="255" t="s">
        <v>237</v>
      </c>
      <c r="E463" s="256" t="s">
        <v>1008</v>
      </c>
      <c r="F463" s="257" t="s">
        <v>1009</v>
      </c>
      <c r="G463" s="258" t="s">
        <v>233</v>
      </c>
      <c r="H463" s="259">
        <v>1</v>
      </c>
      <c r="I463" s="260"/>
      <c r="J463" s="261">
        <f>ROUND(I463*H463,2)</f>
        <v>0</v>
      </c>
      <c r="K463" s="257" t="s">
        <v>141</v>
      </c>
      <c r="L463" s="262"/>
      <c r="M463" s="263" t="s">
        <v>19</v>
      </c>
      <c r="N463" s="264" t="s">
        <v>43</v>
      </c>
      <c r="O463" s="87"/>
      <c r="P463" s="212">
        <f>O463*H463</f>
        <v>0</v>
      </c>
      <c r="Q463" s="212">
        <v>0.00108</v>
      </c>
      <c r="R463" s="212">
        <f>Q463*H463</f>
        <v>0.00108</v>
      </c>
      <c r="S463" s="212">
        <v>0</v>
      </c>
      <c r="T463" s="213">
        <f>S463*H463</f>
        <v>0</v>
      </c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R463" s="214" t="s">
        <v>307</v>
      </c>
      <c r="AT463" s="214" t="s">
        <v>237</v>
      </c>
      <c r="AU463" s="214" t="s">
        <v>143</v>
      </c>
      <c r="AY463" s="20" t="s">
        <v>134</v>
      </c>
      <c r="BE463" s="215">
        <f>IF(N463="základní",J463,0)</f>
        <v>0</v>
      </c>
      <c r="BF463" s="215">
        <f>IF(N463="snížená",J463,0)</f>
        <v>0</v>
      </c>
      <c r="BG463" s="215">
        <f>IF(N463="zákl. přenesená",J463,0)</f>
        <v>0</v>
      </c>
      <c r="BH463" s="215">
        <f>IF(N463="sníž. přenesená",J463,0)</f>
        <v>0</v>
      </c>
      <c r="BI463" s="215">
        <f>IF(N463="nulová",J463,0)</f>
        <v>0</v>
      </c>
      <c r="BJ463" s="20" t="s">
        <v>143</v>
      </c>
      <c r="BK463" s="215">
        <f>ROUND(I463*H463,2)</f>
        <v>0</v>
      </c>
      <c r="BL463" s="20" t="s">
        <v>224</v>
      </c>
      <c r="BM463" s="214" t="s">
        <v>1010</v>
      </c>
    </row>
    <row r="464" s="2" customFormat="1" ht="16.5" customHeight="1">
      <c r="A464" s="41"/>
      <c r="B464" s="42"/>
      <c r="C464" s="255" t="s">
        <v>1011</v>
      </c>
      <c r="D464" s="255" t="s">
        <v>237</v>
      </c>
      <c r="E464" s="256" t="s">
        <v>1012</v>
      </c>
      <c r="F464" s="257" t="s">
        <v>1013</v>
      </c>
      <c r="G464" s="258" t="s">
        <v>233</v>
      </c>
      <c r="H464" s="259">
        <v>4</v>
      </c>
      <c r="I464" s="260"/>
      <c r="J464" s="261">
        <f>ROUND(I464*H464,2)</f>
        <v>0</v>
      </c>
      <c r="K464" s="257" t="s">
        <v>141</v>
      </c>
      <c r="L464" s="262"/>
      <c r="M464" s="263" t="s">
        <v>19</v>
      </c>
      <c r="N464" s="264" t="s">
        <v>43</v>
      </c>
      <c r="O464" s="87"/>
      <c r="P464" s="212">
        <f>O464*H464</f>
        <v>0</v>
      </c>
      <c r="Q464" s="212">
        <v>0.0018500000000000001</v>
      </c>
      <c r="R464" s="212">
        <f>Q464*H464</f>
        <v>0.0074000000000000003</v>
      </c>
      <c r="S464" s="212">
        <v>0</v>
      </c>
      <c r="T464" s="213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14" t="s">
        <v>307</v>
      </c>
      <c r="AT464" s="214" t="s">
        <v>237</v>
      </c>
      <c r="AU464" s="214" t="s">
        <v>143</v>
      </c>
      <c r="AY464" s="20" t="s">
        <v>134</v>
      </c>
      <c r="BE464" s="215">
        <f>IF(N464="základní",J464,0)</f>
        <v>0</v>
      </c>
      <c r="BF464" s="215">
        <f>IF(N464="snížená",J464,0)</f>
        <v>0</v>
      </c>
      <c r="BG464" s="215">
        <f>IF(N464="zákl. přenesená",J464,0)</f>
        <v>0</v>
      </c>
      <c r="BH464" s="215">
        <f>IF(N464="sníž. přenesená",J464,0)</f>
        <v>0</v>
      </c>
      <c r="BI464" s="215">
        <f>IF(N464="nulová",J464,0)</f>
        <v>0</v>
      </c>
      <c r="BJ464" s="20" t="s">
        <v>143</v>
      </c>
      <c r="BK464" s="215">
        <f>ROUND(I464*H464,2)</f>
        <v>0</v>
      </c>
      <c r="BL464" s="20" t="s">
        <v>224</v>
      </c>
      <c r="BM464" s="214" t="s">
        <v>1014</v>
      </c>
    </row>
    <row r="465" s="2" customFormat="1" ht="16.5" customHeight="1">
      <c r="A465" s="41"/>
      <c r="B465" s="42"/>
      <c r="C465" s="203" t="s">
        <v>1015</v>
      </c>
      <c r="D465" s="203" t="s">
        <v>137</v>
      </c>
      <c r="E465" s="204" t="s">
        <v>1016</v>
      </c>
      <c r="F465" s="205" t="s">
        <v>1017</v>
      </c>
      <c r="G465" s="206" t="s">
        <v>233</v>
      </c>
      <c r="H465" s="207">
        <v>1</v>
      </c>
      <c r="I465" s="208"/>
      <c r="J465" s="209">
        <f>ROUND(I465*H465,2)</f>
        <v>0</v>
      </c>
      <c r="K465" s="205" t="s">
        <v>19</v>
      </c>
      <c r="L465" s="47"/>
      <c r="M465" s="210" t="s">
        <v>19</v>
      </c>
      <c r="N465" s="211" t="s">
        <v>43</v>
      </c>
      <c r="O465" s="87"/>
      <c r="P465" s="212">
        <f>O465*H465</f>
        <v>0</v>
      </c>
      <c r="Q465" s="212">
        <v>0</v>
      </c>
      <c r="R465" s="212">
        <f>Q465*H465</f>
        <v>0</v>
      </c>
      <c r="S465" s="212">
        <v>0</v>
      </c>
      <c r="T465" s="213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4" t="s">
        <v>224</v>
      </c>
      <c r="AT465" s="214" t="s">
        <v>137</v>
      </c>
      <c r="AU465" s="214" t="s">
        <v>143</v>
      </c>
      <c r="AY465" s="20" t="s">
        <v>134</v>
      </c>
      <c r="BE465" s="215">
        <f>IF(N465="základní",J465,0)</f>
        <v>0</v>
      </c>
      <c r="BF465" s="215">
        <f>IF(N465="snížená",J465,0)</f>
        <v>0</v>
      </c>
      <c r="BG465" s="215">
        <f>IF(N465="zákl. přenesená",J465,0)</f>
        <v>0</v>
      </c>
      <c r="BH465" s="215">
        <f>IF(N465="sníž. přenesená",J465,0)</f>
        <v>0</v>
      </c>
      <c r="BI465" s="215">
        <f>IF(N465="nulová",J465,0)</f>
        <v>0</v>
      </c>
      <c r="BJ465" s="20" t="s">
        <v>143</v>
      </c>
      <c r="BK465" s="215">
        <f>ROUND(I465*H465,2)</f>
        <v>0</v>
      </c>
      <c r="BL465" s="20" t="s">
        <v>224</v>
      </c>
      <c r="BM465" s="214" t="s">
        <v>1018</v>
      </c>
    </row>
    <row r="466" s="2" customFormat="1" ht="21.75" customHeight="1">
      <c r="A466" s="41"/>
      <c r="B466" s="42"/>
      <c r="C466" s="203" t="s">
        <v>1019</v>
      </c>
      <c r="D466" s="203" t="s">
        <v>137</v>
      </c>
      <c r="E466" s="204" t="s">
        <v>1020</v>
      </c>
      <c r="F466" s="205" t="s">
        <v>1021</v>
      </c>
      <c r="G466" s="206" t="s">
        <v>233</v>
      </c>
      <c r="H466" s="207">
        <v>1</v>
      </c>
      <c r="I466" s="208"/>
      <c r="J466" s="209">
        <f>ROUND(I466*H466,2)</f>
        <v>0</v>
      </c>
      <c r="K466" s="205" t="s">
        <v>141</v>
      </c>
      <c r="L466" s="47"/>
      <c r="M466" s="210" t="s">
        <v>19</v>
      </c>
      <c r="N466" s="211" t="s">
        <v>43</v>
      </c>
      <c r="O466" s="87"/>
      <c r="P466" s="212">
        <f>O466*H466</f>
        <v>0</v>
      </c>
      <c r="Q466" s="212">
        <v>0.00013999999999999999</v>
      </c>
      <c r="R466" s="212">
        <f>Q466*H466</f>
        <v>0.00013999999999999999</v>
      </c>
      <c r="S466" s="212">
        <v>0</v>
      </c>
      <c r="T466" s="213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14" t="s">
        <v>224</v>
      </c>
      <c r="AT466" s="214" t="s">
        <v>137</v>
      </c>
      <c r="AU466" s="214" t="s">
        <v>143</v>
      </c>
      <c r="AY466" s="20" t="s">
        <v>134</v>
      </c>
      <c r="BE466" s="215">
        <f>IF(N466="základní",J466,0)</f>
        <v>0</v>
      </c>
      <c r="BF466" s="215">
        <f>IF(N466="snížená",J466,0)</f>
        <v>0</v>
      </c>
      <c r="BG466" s="215">
        <f>IF(N466="zákl. přenesená",J466,0)</f>
        <v>0</v>
      </c>
      <c r="BH466" s="215">
        <f>IF(N466="sníž. přenesená",J466,0)</f>
        <v>0</v>
      </c>
      <c r="BI466" s="215">
        <f>IF(N466="nulová",J466,0)</f>
        <v>0</v>
      </c>
      <c r="BJ466" s="20" t="s">
        <v>143</v>
      </c>
      <c r="BK466" s="215">
        <f>ROUND(I466*H466,2)</f>
        <v>0</v>
      </c>
      <c r="BL466" s="20" t="s">
        <v>224</v>
      </c>
      <c r="BM466" s="214" t="s">
        <v>1022</v>
      </c>
    </row>
    <row r="467" s="2" customFormat="1">
      <c r="A467" s="41"/>
      <c r="B467" s="42"/>
      <c r="C467" s="43"/>
      <c r="D467" s="216" t="s">
        <v>145</v>
      </c>
      <c r="E467" s="43"/>
      <c r="F467" s="217" t="s">
        <v>1023</v>
      </c>
      <c r="G467" s="43"/>
      <c r="H467" s="43"/>
      <c r="I467" s="218"/>
      <c r="J467" s="43"/>
      <c r="K467" s="43"/>
      <c r="L467" s="47"/>
      <c r="M467" s="219"/>
      <c r="N467" s="220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145</v>
      </c>
      <c r="AU467" s="20" t="s">
        <v>143</v>
      </c>
    </row>
    <row r="468" s="2" customFormat="1" ht="16.5" customHeight="1">
      <c r="A468" s="41"/>
      <c r="B468" s="42"/>
      <c r="C468" s="203" t="s">
        <v>1024</v>
      </c>
      <c r="D468" s="203" t="s">
        <v>137</v>
      </c>
      <c r="E468" s="204" t="s">
        <v>1025</v>
      </c>
      <c r="F468" s="205" t="s">
        <v>1026</v>
      </c>
      <c r="G468" s="206" t="s">
        <v>233</v>
      </c>
      <c r="H468" s="207">
        <v>1</v>
      </c>
      <c r="I468" s="208"/>
      <c r="J468" s="209">
        <f>ROUND(I468*H468,2)</f>
        <v>0</v>
      </c>
      <c r="K468" s="205" t="s">
        <v>141</v>
      </c>
      <c r="L468" s="47"/>
      <c r="M468" s="210" t="s">
        <v>19</v>
      </c>
      <c r="N468" s="211" t="s">
        <v>43</v>
      </c>
      <c r="O468" s="87"/>
      <c r="P468" s="212">
        <f>O468*H468</f>
        <v>0</v>
      </c>
      <c r="Q468" s="212">
        <v>8.0000000000000007E-05</v>
      </c>
      <c r="R468" s="212">
        <f>Q468*H468</f>
        <v>8.0000000000000007E-05</v>
      </c>
      <c r="S468" s="212">
        <v>0</v>
      </c>
      <c r="T468" s="213">
        <f>S468*H468</f>
        <v>0</v>
      </c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R468" s="214" t="s">
        <v>224</v>
      </c>
      <c r="AT468" s="214" t="s">
        <v>137</v>
      </c>
      <c r="AU468" s="214" t="s">
        <v>143</v>
      </c>
      <c r="AY468" s="20" t="s">
        <v>134</v>
      </c>
      <c r="BE468" s="215">
        <f>IF(N468="základní",J468,0)</f>
        <v>0</v>
      </c>
      <c r="BF468" s="215">
        <f>IF(N468="snížená",J468,0)</f>
        <v>0</v>
      </c>
      <c r="BG468" s="215">
        <f>IF(N468="zákl. přenesená",J468,0)</f>
        <v>0</v>
      </c>
      <c r="BH468" s="215">
        <f>IF(N468="sníž. přenesená",J468,0)</f>
        <v>0</v>
      </c>
      <c r="BI468" s="215">
        <f>IF(N468="nulová",J468,0)</f>
        <v>0</v>
      </c>
      <c r="BJ468" s="20" t="s">
        <v>143</v>
      </c>
      <c r="BK468" s="215">
        <f>ROUND(I468*H468,2)</f>
        <v>0</v>
      </c>
      <c r="BL468" s="20" t="s">
        <v>224</v>
      </c>
      <c r="BM468" s="214" t="s">
        <v>1027</v>
      </c>
    </row>
    <row r="469" s="2" customFormat="1">
      <c r="A469" s="41"/>
      <c r="B469" s="42"/>
      <c r="C469" s="43"/>
      <c r="D469" s="216" t="s">
        <v>145</v>
      </c>
      <c r="E469" s="43"/>
      <c r="F469" s="217" t="s">
        <v>1028</v>
      </c>
      <c r="G469" s="43"/>
      <c r="H469" s="43"/>
      <c r="I469" s="218"/>
      <c r="J469" s="43"/>
      <c r="K469" s="43"/>
      <c r="L469" s="47"/>
      <c r="M469" s="219"/>
      <c r="N469" s="220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145</v>
      </c>
      <c r="AU469" s="20" t="s">
        <v>143</v>
      </c>
    </row>
    <row r="470" s="2" customFormat="1" ht="16.5" customHeight="1">
      <c r="A470" s="41"/>
      <c r="B470" s="42"/>
      <c r="C470" s="255" t="s">
        <v>1029</v>
      </c>
      <c r="D470" s="255" t="s">
        <v>237</v>
      </c>
      <c r="E470" s="256" t="s">
        <v>1030</v>
      </c>
      <c r="F470" s="257" t="s">
        <v>1031</v>
      </c>
      <c r="G470" s="258" t="s">
        <v>233</v>
      </c>
      <c r="H470" s="259">
        <v>1</v>
      </c>
      <c r="I470" s="260"/>
      <c r="J470" s="261">
        <f>ROUND(I470*H470,2)</f>
        <v>0</v>
      </c>
      <c r="K470" s="257" t="s">
        <v>19</v>
      </c>
      <c r="L470" s="262"/>
      <c r="M470" s="263" t="s">
        <v>19</v>
      </c>
      <c r="N470" s="264" t="s">
        <v>43</v>
      </c>
      <c r="O470" s="87"/>
      <c r="P470" s="212">
        <f>O470*H470</f>
        <v>0</v>
      </c>
      <c r="Q470" s="212">
        <v>0</v>
      </c>
      <c r="R470" s="212">
        <f>Q470*H470</f>
        <v>0</v>
      </c>
      <c r="S470" s="212">
        <v>0</v>
      </c>
      <c r="T470" s="213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4" t="s">
        <v>307</v>
      </c>
      <c r="AT470" s="214" t="s">
        <v>237</v>
      </c>
      <c r="AU470" s="214" t="s">
        <v>143</v>
      </c>
      <c r="AY470" s="20" t="s">
        <v>134</v>
      </c>
      <c r="BE470" s="215">
        <f>IF(N470="základní",J470,0)</f>
        <v>0</v>
      </c>
      <c r="BF470" s="215">
        <f>IF(N470="snížená",J470,0)</f>
        <v>0</v>
      </c>
      <c r="BG470" s="215">
        <f>IF(N470="zákl. přenesená",J470,0)</f>
        <v>0</v>
      </c>
      <c r="BH470" s="215">
        <f>IF(N470="sníž. přenesená",J470,0)</f>
        <v>0</v>
      </c>
      <c r="BI470" s="215">
        <f>IF(N470="nulová",J470,0)</f>
        <v>0</v>
      </c>
      <c r="BJ470" s="20" t="s">
        <v>143</v>
      </c>
      <c r="BK470" s="215">
        <f>ROUND(I470*H470,2)</f>
        <v>0</v>
      </c>
      <c r="BL470" s="20" t="s">
        <v>224</v>
      </c>
      <c r="BM470" s="214" t="s">
        <v>1032</v>
      </c>
    </row>
    <row r="471" s="2" customFormat="1" ht="24.15" customHeight="1">
      <c r="A471" s="41"/>
      <c r="B471" s="42"/>
      <c r="C471" s="203" t="s">
        <v>1033</v>
      </c>
      <c r="D471" s="203" t="s">
        <v>137</v>
      </c>
      <c r="E471" s="204" t="s">
        <v>1034</v>
      </c>
      <c r="F471" s="205" t="s">
        <v>1035</v>
      </c>
      <c r="G471" s="206" t="s">
        <v>233</v>
      </c>
      <c r="H471" s="207">
        <v>1</v>
      </c>
      <c r="I471" s="208"/>
      <c r="J471" s="209">
        <f>ROUND(I471*H471,2)</f>
        <v>0</v>
      </c>
      <c r="K471" s="205" t="s">
        <v>141</v>
      </c>
      <c r="L471" s="47"/>
      <c r="M471" s="210" t="s">
        <v>19</v>
      </c>
      <c r="N471" s="211" t="s">
        <v>43</v>
      </c>
      <c r="O471" s="87"/>
      <c r="P471" s="212">
        <f>O471*H471</f>
        <v>0</v>
      </c>
      <c r="Q471" s="212">
        <v>0</v>
      </c>
      <c r="R471" s="212">
        <f>Q471*H471</f>
        <v>0</v>
      </c>
      <c r="S471" s="212">
        <v>0.17399999999999999</v>
      </c>
      <c r="T471" s="213">
        <f>S471*H471</f>
        <v>0.17399999999999999</v>
      </c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R471" s="214" t="s">
        <v>224</v>
      </c>
      <c r="AT471" s="214" t="s">
        <v>137</v>
      </c>
      <c r="AU471" s="214" t="s">
        <v>143</v>
      </c>
      <c r="AY471" s="20" t="s">
        <v>134</v>
      </c>
      <c r="BE471" s="215">
        <f>IF(N471="základní",J471,0)</f>
        <v>0</v>
      </c>
      <c r="BF471" s="215">
        <f>IF(N471="snížená",J471,0)</f>
        <v>0</v>
      </c>
      <c r="BG471" s="215">
        <f>IF(N471="zákl. přenesená",J471,0)</f>
        <v>0</v>
      </c>
      <c r="BH471" s="215">
        <f>IF(N471="sníž. přenesená",J471,0)</f>
        <v>0</v>
      </c>
      <c r="BI471" s="215">
        <f>IF(N471="nulová",J471,0)</f>
        <v>0</v>
      </c>
      <c r="BJ471" s="20" t="s">
        <v>143</v>
      </c>
      <c r="BK471" s="215">
        <f>ROUND(I471*H471,2)</f>
        <v>0</v>
      </c>
      <c r="BL471" s="20" t="s">
        <v>224</v>
      </c>
      <c r="BM471" s="214" t="s">
        <v>1036</v>
      </c>
    </row>
    <row r="472" s="2" customFormat="1">
      <c r="A472" s="41"/>
      <c r="B472" s="42"/>
      <c r="C472" s="43"/>
      <c r="D472" s="216" t="s">
        <v>145</v>
      </c>
      <c r="E472" s="43"/>
      <c r="F472" s="217" t="s">
        <v>1037</v>
      </c>
      <c r="G472" s="43"/>
      <c r="H472" s="43"/>
      <c r="I472" s="218"/>
      <c r="J472" s="43"/>
      <c r="K472" s="43"/>
      <c r="L472" s="47"/>
      <c r="M472" s="219"/>
      <c r="N472" s="220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145</v>
      </c>
      <c r="AU472" s="20" t="s">
        <v>143</v>
      </c>
    </row>
    <row r="473" s="2" customFormat="1" ht="16.5" customHeight="1">
      <c r="A473" s="41"/>
      <c r="B473" s="42"/>
      <c r="C473" s="203" t="s">
        <v>1038</v>
      </c>
      <c r="D473" s="203" t="s">
        <v>137</v>
      </c>
      <c r="E473" s="204" t="s">
        <v>1039</v>
      </c>
      <c r="F473" s="205" t="s">
        <v>1040</v>
      </c>
      <c r="G473" s="206" t="s">
        <v>233</v>
      </c>
      <c r="H473" s="207">
        <v>1</v>
      </c>
      <c r="I473" s="208"/>
      <c r="J473" s="209">
        <f>ROUND(I473*H473,2)</f>
        <v>0</v>
      </c>
      <c r="K473" s="205" t="s">
        <v>141</v>
      </c>
      <c r="L473" s="47"/>
      <c r="M473" s="210" t="s">
        <v>19</v>
      </c>
      <c r="N473" s="211" t="s">
        <v>43</v>
      </c>
      <c r="O473" s="87"/>
      <c r="P473" s="212">
        <f>O473*H473</f>
        <v>0</v>
      </c>
      <c r="Q473" s="212">
        <v>0</v>
      </c>
      <c r="R473" s="212">
        <f>Q473*H473</f>
        <v>0</v>
      </c>
      <c r="S473" s="212">
        <v>0</v>
      </c>
      <c r="T473" s="213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14" t="s">
        <v>224</v>
      </c>
      <c r="AT473" s="214" t="s">
        <v>137</v>
      </c>
      <c r="AU473" s="214" t="s">
        <v>143</v>
      </c>
      <c r="AY473" s="20" t="s">
        <v>134</v>
      </c>
      <c r="BE473" s="215">
        <f>IF(N473="základní",J473,0)</f>
        <v>0</v>
      </c>
      <c r="BF473" s="215">
        <f>IF(N473="snížená",J473,0)</f>
        <v>0</v>
      </c>
      <c r="BG473" s="215">
        <f>IF(N473="zákl. přenesená",J473,0)</f>
        <v>0</v>
      </c>
      <c r="BH473" s="215">
        <f>IF(N473="sníž. přenesená",J473,0)</f>
        <v>0</v>
      </c>
      <c r="BI473" s="215">
        <f>IF(N473="nulová",J473,0)</f>
        <v>0</v>
      </c>
      <c r="BJ473" s="20" t="s">
        <v>143</v>
      </c>
      <c r="BK473" s="215">
        <f>ROUND(I473*H473,2)</f>
        <v>0</v>
      </c>
      <c r="BL473" s="20" t="s">
        <v>224</v>
      </c>
      <c r="BM473" s="214" t="s">
        <v>1041</v>
      </c>
    </row>
    <row r="474" s="2" customFormat="1">
      <c r="A474" s="41"/>
      <c r="B474" s="42"/>
      <c r="C474" s="43"/>
      <c r="D474" s="216" t="s">
        <v>145</v>
      </c>
      <c r="E474" s="43"/>
      <c r="F474" s="217" t="s">
        <v>1042</v>
      </c>
      <c r="G474" s="43"/>
      <c r="H474" s="43"/>
      <c r="I474" s="218"/>
      <c r="J474" s="43"/>
      <c r="K474" s="43"/>
      <c r="L474" s="47"/>
      <c r="M474" s="219"/>
      <c r="N474" s="220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145</v>
      </c>
      <c r="AU474" s="20" t="s">
        <v>143</v>
      </c>
    </row>
    <row r="475" s="2" customFormat="1" ht="16.5" customHeight="1">
      <c r="A475" s="41"/>
      <c r="B475" s="42"/>
      <c r="C475" s="255" t="s">
        <v>1043</v>
      </c>
      <c r="D475" s="255" t="s">
        <v>237</v>
      </c>
      <c r="E475" s="256" t="s">
        <v>1044</v>
      </c>
      <c r="F475" s="257" t="s">
        <v>1045</v>
      </c>
      <c r="G475" s="258" t="s">
        <v>233</v>
      </c>
      <c r="H475" s="259">
        <v>1</v>
      </c>
      <c r="I475" s="260"/>
      <c r="J475" s="261">
        <f>ROUND(I475*H475,2)</f>
        <v>0</v>
      </c>
      <c r="K475" s="257" t="s">
        <v>19</v>
      </c>
      <c r="L475" s="262"/>
      <c r="M475" s="263" t="s">
        <v>19</v>
      </c>
      <c r="N475" s="264" t="s">
        <v>43</v>
      </c>
      <c r="O475" s="87"/>
      <c r="P475" s="212">
        <f>O475*H475</f>
        <v>0</v>
      </c>
      <c r="Q475" s="212">
        <v>0</v>
      </c>
      <c r="R475" s="212">
        <f>Q475*H475</f>
        <v>0</v>
      </c>
      <c r="S475" s="212">
        <v>0</v>
      </c>
      <c r="T475" s="213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4" t="s">
        <v>307</v>
      </c>
      <c r="AT475" s="214" t="s">
        <v>237</v>
      </c>
      <c r="AU475" s="214" t="s">
        <v>143</v>
      </c>
      <c r="AY475" s="20" t="s">
        <v>134</v>
      </c>
      <c r="BE475" s="215">
        <f>IF(N475="základní",J475,0)</f>
        <v>0</v>
      </c>
      <c r="BF475" s="215">
        <f>IF(N475="snížená",J475,0)</f>
        <v>0</v>
      </c>
      <c r="BG475" s="215">
        <f>IF(N475="zákl. přenesená",J475,0)</f>
        <v>0</v>
      </c>
      <c r="BH475" s="215">
        <f>IF(N475="sníž. přenesená",J475,0)</f>
        <v>0</v>
      </c>
      <c r="BI475" s="215">
        <f>IF(N475="nulová",J475,0)</f>
        <v>0</v>
      </c>
      <c r="BJ475" s="20" t="s">
        <v>143</v>
      </c>
      <c r="BK475" s="215">
        <f>ROUND(I475*H475,2)</f>
        <v>0</v>
      </c>
      <c r="BL475" s="20" t="s">
        <v>224</v>
      </c>
      <c r="BM475" s="214" t="s">
        <v>1046</v>
      </c>
    </row>
    <row r="476" s="2" customFormat="1" ht="16.5" customHeight="1">
      <c r="A476" s="41"/>
      <c r="B476" s="42"/>
      <c r="C476" s="203" t="s">
        <v>1047</v>
      </c>
      <c r="D476" s="203" t="s">
        <v>137</v>
      </c>
      <c r="E476" s="204" t="s">
        <v>1048</v>
      </c>
      <c r="F476" s="205" t="s">
        <v>1049</v>
      </c>
      <c r="G476" s="206" t="s">
        <v>233</v>
      </c>
      <c r="H476" s="207">
        <v>4</v>
      </c>
      <c r="I476" s="208"/>
      <c r="J476" s="209">
        <f>ROUND(I476*H476,2)</f>
        <v>0</v>
      </c>
      <c r="K476" s="205" t="s">
        <v>141</v>
      </c>
      <c r="L476" s="47"/>
      <c r="M476" s="210" t="s">
        <v>19</v>
      </c>
      <c r="N476" s="211" t="s">
        <v>43</v>
      </c>
      <c r="O476" s="87"/>
      <c r="P476" s="212">
        <f>O476*H476</f>
        <v>0</v>
      </c>
      <c r="Q476" s="212">
        <v>0</v>
      </c>
      <c r="R476" s="212">
        <f>Q476*H476</f>
        <v>0</v>
      </c>
      <c r="S476" s="212">
        <v>0.1104</v>
      </c>
      <c r="T476" s="213">
        <f>S476*H476</f>
        <v>0.44159999999999999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14" t="s">
        <v>224</v>
      </c>
      <c r="AT476" s="214" t="s">
        <v>137</v>
      </c>
      <c r="AU476" s="214" t="s">
        <v>143</v>
      </c>
      <c r="AY476" s="20" t="s">
        <v>134</v>
      </c>
      <c r="BE476" s="215">
        <f>IF(N476="základní",J476,0)</f>
        <v>0</v>
      </c>
      <c r="BF476" s="215">
        <f>IF(N476="snížená",J476,0)</f>
        <v>0</v>
      </c>
      <c r="BG476" s="215">
        <f>IF(N476="zákl. přenesená",J476,0)</f>
        <v>0</v>
      </c>
      <c r="BH476" s="215">
        <f>IF(N476="sníž. přenesená",J476,0)</f>
        <v>0</v>
      </c>
      <c r="BI476" s="215">
        <f>IF(N476="nulová",J476,0)</f>
        <v>0</v>
      </c>
      <c r="BJ476" s="20" t="s">
        <v>143</v>
      </c>
      <c r="BK476" s="215">
        <f>ROUND(I476*H476,2)</f>
        <v>0</v>
      </c>
      <c r="BL476" s="20" t="s">
        <v>224</v>
      </c>
      <c r="BM476" s="214" t="s">
        <v>1050</v>
      </c>
    </row>
    <row r="477" s="2" customFormat="1">
      <c r="A477" s="41"/>
      <c r="B477" s="42"/>
      <c r="C477" s="43"/>
      <c r="D477" s="216" t="s">
        <v>145</v>
      </c>
      <c r="E477" s="43"/>
      <c r="F477" s="217" t="s">
        <v>1051</v>
      </c>
      <c r="G477" s="43"/>
      <c r="H477" s="43"/>
      <c r="I477" s="218"/>
      <c r="J477" s="43"/>
      <c r="K477" s="43"/>
      <c r="L477" s="47"/>
      <c r="M477" s="219"/>
      <c r="N477" s="220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145</v>
      </c>
      <c r="AU477" s="20" t="s">
        <v>143</v>
      </c>
    </row>
    <row r="478" s="2" customFormat="1" ht="24.15" customHeight="1">
      <c r="A478" s="41"/>
      <c r="B478" s="42"/>
      <c r="C478" s="203" t="s">
        <v>1052</v>
      </c>
      <c r="D478" s="203" t="s">
        <v>137</v>
      </c>
      <c r="E478" s="204" t="s">
        <v>1053</v>
      </c>
      <c r="F478" s="205" t="s">
        <v>1054</v>
      </c>
      <c r="G478" s="206" t="s">
        <v>386</v>
      </c>
      <c r="H478" s="265"/>
      <c r="I478" s="208"/>
      <c r="J478" s="209">
        <f>ROUND(I478*H478,2)</f>
        <v>0</v>
      </c>
      <c r="K478" s="205" t="s">
        <v>141</v>
      </c>
      <c r="L478" s="47"/>
      <c r="M478" s="210" t="s">
        <v>19</v>
      </c>
      <c r="N478" s="211" t="s">
        <v>43</v>
      </c>
      <c r="O478" s="87"/>
      <c r="P478" s="212">
        <f>O478*H478</f>
        <v>0</v>
      </c>
      <c r="Q478" s="212">
        <v>0</v>
      </c>
      <c r="R478" s="212">
        <f>Q478*H478</f>
        <v>0</v>
      </c>
      <c r="S478" s="212">
        <v>0</v>
      </c>
      <c r="T478" s="213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4" t="s">
        <v>224</v>
      </c>
      <c r="AT478" s="214" t="s">
        <v>137</v>
      </c>
      <c r="AU478" s="214" t="s">
        <v>143</v>
      </c>
      <c r="AY478" s="20" t="s">
        <v>134</v>
      </c>
      <c r="BE478" s="215">
        <f>IF(N478="základní",J478,0)</f>
        <v>0</v>
      </c>
      <c r="BF478" s="215">
        <f>IF(N478="snížená",J478,0)</f>
        <v>0</v>
      </c>
      <c r="BG478" s="215">
        <f>IF(N478="zákl. přenesená",J478,0)</f>
        <v>0</v>
      </c>
      <c r="BH478" s="215">
        <f>IF(N478="sníž. přenesená",J478,0)</f>
        <v>0</v>
      </c>
      <c r="BI478" s="215">
        <f>IF(N478="nulová",J478,0)</f>
        <v>0</v>
      </c>
      <c r="BJ478" s="20" t="s">
        <v>143</v>
      </c>
      <c r="BK478" s="215">
        <f>ROUND(I478*H478,2)</f>
        <v>0</v>
      </c>
      <c r="BL478" s="20" t="s">
        <v>224</v>
      </c>
      <c r="BM478" s="214" t="s">
        <v>1055</v>
      </c>
    </row>
    <row r="479" s="2" customFormat="1">
      <c r="A479" s="41"/>
      <c r="B479" s="42"/>
      <c r="C479" s="43"/>
      <c r="D479" s="216" t="s">
        <v>145</v>
      </c>
      <c r="E479" s="43"/>
      <c r="F479" s="217" t="s">
        <v>1056</v>
      </c>
      <c r="G479" s="43"/>
      <c r="H479" s="43"/>
      <c r="I479" s="218"/>
      <c r="J479" s="43"/>
      <c r="K479" s="43"/>
      <c r="L479" s="47"/>
      <c r="M479" s="219"/>
      <c r="N479" s="220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145</v>
      </c>
      <c r="AU479" s="20" t="s">
        <v>143</v>
      </c>
    </row>
    <row r="480" s="12" customFormat="1" ht="22.8" customHeight="1">
      <c r="A480" s="12"/>
      <c r="B480" s="187"/>
      <c r="C480" s="188"/>
      <c r="D480" s="189" t="s">
        <v>70</v>
      </c>
      <c r="E480" s="201" t="s">
        <v>1057</v>
      </c>
      <c r="F480" s="201" t="s">
        <v>1058</v>
      </c>
      <c r="G480" s="188"/>
      <c r="H480" s="188"/>
      <c r="I480" s="191"/>
      <c r="J480" s="202">
        <f>BK480</f>
        <v>0</v>
      </c>
      <c r="K480" s="188"/>
      <c r="L480" s="193"/>
      <c r="M480" s="194"/>
      <c r="N480" s="195"/>
      <c r="O480" s="195"/>
      <c r="P480" s="196">
        <f>SUM(P481:P484)</f>
        <v>0</v>
      </c>
      <c r="Q480" s="195"/>
      <c r="R480" s="196">
        <f>SUM(R481:R484)</f>
        <v>0</v>
      </c>
      <c r="S480" s="195"/>
      <c r="T480" s="197">
        <f>SUM(T481:T484)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198" t="s">
        <v>143</v>
      </c>
      <c r="AT480" s="199" t="s">
        <v>70</v>
      </c>
      <c r="AU480" s="199" t="s">
        <v>79</v>
      </c>
      <c r="AY480" s="198" t="s">
        <v>134</v>
      </c>
      <c r="BK480" s="200">
        <f>SUM(BK481:BK484)</f>
        <v>0</v>
      </c>
    </row>
    <row r="481" s="2" customFormat="1" ht="16.5" customHeight="1">
      <c r="A481" s="41"/>
      <c r="B481" s="42"/>
      <c r="C481" s="203" t="s">
        <v>1059</v>
      </c>
      <c r="D481" s="203" t="s">
        <v>137</v>
      </c>
      <c r="E481" s="204" t="s">
        <v>1060</v>
      </c>
      <c r="F481" s="205" t="s">
        <v>1061</v>
      </c>
      <c r="G481" s="206" t="s">
        <v>233</v>
      </c>
      <c r="H481" s="207">
        <v>7</v>
      </c>
      <c r="I481" s="208"/>
      <c r="J481" s="209">
        <f>ROUND(I481*H481,2)</f>
        <v>0</v>
      </c>
      <c r="K481" s="205" t="s">
        <v>141</v>
      </c>
      <c r="L481" s="47"/>
      <c r="M481" s="210" t="s">
        <v>19</v>
      </c>
      <c r="N481" s="211" t="s">
        <v>43</v>
      </c>
      <c r="O481" s="87"/>
      <c r="P481" s="212">
        <f>O481*H481</f>
        <v>0</v>
      </c>
      <c r="Q481" s="212">
        <v>0</v>
      </c>
      <c r="R481" s="212">
        <f>Q481*H481</f>
        <v>0</v>
      </c>
      <c r="S481" s="212">
        <v>0</v>
      </c>
      <c r="T481" s="213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14" t="s">
        <v>224</v>
      </c>
      <c r="AT481" s="214" t="s">
        <v>137</v>
      </c>
      <c r="AU481" s="214" t="s">
        <v>143</v>
      </c>
      <c r="AY481" s="20" t="s">
        <v>134</v>
      </c>
      <c r="BE481" s="215">
        <f>IF(N481="základní",J481,0)</f>
        <v>0</v>
      </c>
      <c r="BF481" s="215">
        <f>IF(N481="snížená",J481,0)</f>
        <v>0</v>
      </c>
      <c r="BG481" s="215">
        <f>IF(N481="zákl. přenesená",J481,0)</f>
        <v>0</v>
      </c>
      <c r="BH481" s="215">
        <f>IF(N481="sníž. přenesená",J481,0)</f>
        <v>0</v>
      </c>
      <c r="BI481" s="215">
        <f>IF(N481="nulová",J481,0)</f>
        <v>0</v>
      </c>
      <c r="BJ481" s="20" t="s">
        <v>143</v>
      </c>
      <c r="BK481" s="215">
        <f>ROUND(I481*H481,2)</f>
        <v>0</v>
      </c>
      <c r="BL481" s="20" t="s">
        <v>224</v>
      </c>
      <c r="BM481" s="214" t="s">
        <v>1062</v>
      </c>
    </row>
    <row r="482" s="2" customFormat="1">
      <c r="A482" s="41"/>
      <c r="B482" s="42"/>
      <c r="C482" s="43"/>
      <c r="D482" s="216" t="s">
        <v>145</v>
      </c>
      <c r="E482" s="43"/>
      <c r="F482" s="217" t="s">
        <v>1063</v>
      </c>
      <c r="G482" s="43"/>
      <c r="H482" s="43"/>
      <c r="I482" s="218"/>
      <c r="J482" s="43"/>
      <c r="K482" s="43"/>
      <c r="L482" s="47"/>
      <c r="M482" s="219"/>
      <c r="N482" s="220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145</v>
      </c>
      <c r="AU482" s="20" t="s">
        <v>143</v>
      </c>
    </row>
    <row r="483" s="2" customFormat="1" ht="24.15" customHeight="1">
      <c r="A483" s="41"/>
      <c r="B483" s="42"/>
      <c r="C483" s="203" t="s">
        <v>1064</v>
      </c>
      <c r="D483" s="203" t="s">
        <v>137</v>
      </c>
      <c r="E483" s="204" t="s">
        <v>1065</v>
      </c>
      <c r="F483" s="205" t="s">
        <v>1066</v>
      </c>
      <c r="G483" s="206" t="s">
        <v>386</v>
      </c>
      <c r="H483" s="265"/>
      <c r="I483" s="208"/>
      <c r="J483" s="209">
        <f>ROUND(I483*H483,2)</f>
        <v>0</v>
      </c>
      <c r="K483" s="205" t="s">
        <v>141</v>
      </c>
      <c r="L483" s="47"/>
      <c r="M483" s="210" t="s">
        <v>19</v>
      </c>
      <c r="N483" s="211" t="s">
        <v>43</v>
      </c>
      <c r="O483" s="87"/>
      <c r="P483" s="212">
        <f>O483*H483</f>
        <v>0</v>
      </c>
      <c r="Q483" s="212">
        <v>0</v>
      </c>
      <c r="R483" s="212">
        <f>Q483*H483</f>
        <v>0</v>
      </c>
      <c r="S483" s="212">
        <v>0</v>
      </c>
      <c r="T483" s="213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14" t="s">
        <v>224</v>
      </c>
      <c r="AT483" s="214" t="s">
        <v>137</v>
      </c>
      <c r="AU483" s="214" t="s">
        <v>143</v>
      </c>
      <c r="AY483" s="20" t="s">
        <v>134</v>
      </c>
      <c r="BE483" s="215">
        <f>IF(N483="základní",J483,0)</f>
        <v>0</v>
      </c>
      <c r="BF483" s="215">
        <f>IF(N483="snížená",J483,0)</f>
        <v>0</v>
      </c>
      <c r="BG483" s="215">
        <f>IF(N483="zákl. přenesená",J483,0)</f>
        <v>0</v>
      </c>
      <c r="BH483" s="215">
        <f>IF(N483="sníž. přenesená",J483,0)</f>
        <v>0</v>
      </c>
      <c r="BI483" s="215">
        <f>IF(N483="nulová",J483,0)</f>
        <v>0</v>
      </c>
      <c r="BJ483" s="20" t="s">
        <v>143</v>
      </c>
      <c r="BK483" s="215">
        <f>ROUND(I483*H483,2)</f>
        <v>0</v>
      </c>
      <c r="BL483" s="20" t="s">
        <v>224</v>
      </c>
      <c r="BM483" s="214" t="s">
        <v>1067</v>
      </c>
    </row>
    <row r="484" s="2" customFormat="1">
      <c r="A484" s="41"/>
      <c r="B484" s="42"/>
      <c r="C484" s="43"/>
      <c r="D484" s="216" t="s">
        <v>145</v>
      </c>
      <c r="E484" s="43"/>
      <c r="F484" s="217" t="s">
        <v>1068</v>
      </c>
      <c r="G484" s="43"/>
      <c r="H484" s="43"/>
      <c r="I484" s="218"/>
      <c r="J484" s="43"/>
      <c r="K484" s="43"/>
      <c r="L484" s="47"/>
      <c r="M484" s="219"/>
      <c r="N484" s="220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145</v>
      </c>
      <c r="AU484" s="20" t="s">
        <v>143</v>
      </c>
    </row>
    <row r="485" s="12" customFormat="1" ht="22.8" customHeight="1">
      <c r="A485" s="12"/>
      <c r="B485" s="187"/>
      <c r="C485" s="188"/>
      <c r="D485" s="189" t="s">
        <v>70</v>
      </c>
      <c r="E485" s="201" t="s">
        <v>1069</v>
      </c>
      <c r="F485" s="201" t="s">
        <v>1070</v>
      </c>
      <c r="G485" s="188"/>
      <c r="H485" s="188"/>
      <c r="I485" s="191"/>
      <c r="J485" s="202">
        <f>BK485</f>
        <v>0</v>
      </c>
      <c r="K485" s="188"/>
      <c r="L485" s="193"/>
      <c r="M485" s="194"/>
      <c r="N485" s="195"/>
      <c r="O485" s="195"/>
      <c r="P485" s="196">
        <f>SUM(P486:P509)</f>
        <v>0</v>
      </c>
      <c r="Q485" s="195"/>
      <c r="R485" s="196">
        <f>SUM(R486:R509)</f>
        <v>0.12833099999999997</v>
      </c>
      <c r="S485" s="195"/>
      <c r="T485" s="197">
        <f>SUM(T486:T509)</f>
        <v>0.31048900000000001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198" t="s">
        <v>143</v>
      </c>
      <c r="AT485" s="199" t="s">
        <v>70</v>
      </c>
      <c r="AU485" s="199" t="s">
        <v>79</v>
      </c>
      <c r="AY485" s="198" t="s">
        <v>134</v>
      </c>
      <c r="BK485" s="200">
        <f>SUM(BK486:BK509)</f>
        <v>0</v>
      </c>
    </row>
    <row r="486" s="2" customFormat="1" ht="16.5" customHeight="1">
      <c r="A486" s="41"/>
      <c r="B486" s="42"/>
      <c r="C486" s="203" t="s">
        <v>1071</v>
      </c>
      <c r="D486" s="203" t="s">
        <v>137</v>
      </c>
      <c r="E486" s="204" t="s">
        <v>1072</v>
      </c>
      <c r="F486" s="205" t="s">
        <v>1073</v>
      </c>
      <c r="G486" s="206" t="s">
        <v>140</v>
      </c>
      <c r="H486" s="207">
        <v>3.2999999999999998</v>
      </c>
      <c r="I486" s="208"/>
      <c r="J486" s="209">
        <f>ROUND(I486*H486,2)</f>
        <v>0</v>
      </c>
      <c r="K486" s="205" t="s">
        <v>141</v>
      </c>
      <c r="L486" s="47"/>
      <c r="M486" s="210" t="s">
        <v>19</v>
      </c>
      <c r="N486" s="211" t="s">
        <v>43</v>
      </c>
      <c r="O486" s="87"/>
      <c r="P486" s="212">
        <f>O486*H486</f>
        <v>0</v>
      </c>
      <c r="Q486" s="212">
        <v>0.00029999999999999997</v>
      </c>
      <c r="R486" s="212">
        <f>Q486*H486</f>
        <v>0.00098999999999999978</v>
      </c>
      <c r="S486" s="212">
        <v>0</v>
      </c>
      <c r="T486" s="213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14" t="s">
        <v>224</v>
      </c>
      <c r="AT486" s="214" t="s">
        <v>137</v>
      </c>
      <c r="AU486" s="214" t="s">
        <v>143</v>
      </c>
      <c r="AY486" s="20" t="s">
        <v>134</v>
      </c>
      <c r="BE486" s="215">
        <f>IF(N486="základní",J486,0)</f>
        <v>0</v>
      </c>
      <c r="BF486" s="215">
        <f>IF(N486="snížená",J486,0)</f>
        <v>0</v>
      </c>
      <c r="BG486" s="215">
        <f>IF(N486="zákl. přenesená",J486,0)</f>
        <v>0</v>
      </c>
      <c r="BH486" s="215">
        <f>IF(N486="sníž. přenesená",J486,0)</f>
        <v>0</v>
      </c>
      <c r="BI486" s="215">
        <f>IF(N486="nulová",J486,0)</f>
        <v>0</v>
      </c>
      <c r="BJ486" s="20" t="s">
        <v>143</v>
      </c>
      <c r="BK486" s="215">
        <f>ROUND(I486*H486,2)</f>
        <v>0</v>
      </c>
      <c r="BL486" s="20" t="s">
        <v>224</v>
      </c>
      <c r="BM486" s="214" t="s">
        <v>1074</v>
      </c>
    </row>
    <row r="487" s="2" customFormat="1">
      <c r="A487" s="41"/>
      <c r="B487" s="42"/>
      <c r="C487" s="43"/>
      <c r="D487" s="216" t="s">
        <v>145</v>
      </c>
      <c r="E487" s="43"/>
      <c r="F487" s="217" t="s">
        <v>1075</v>
      </c>
      <c r="G487" s="43"/>
      <c r="H487" s="43"/>
      <c r="I487" s="218"/>
      <c r="J487" s="43"/>
      <c r="K487" s="43"/>
      <c r="L487" s="47"/>
      <c r="M487" s="219"/>
      <c r="N487" s="220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145</v>
      </c>
      <c r="AU487" s="20" t="s">
        <v>143</v>
      </c>
    </row>
    <row r="488" s="13" customFormat="1">
      <c r="A488" s="13"/>
      <c r="B488" s="221"/>
      <c r="C488" s="222"/>
      <c r="D488" s="223" t="s">
        <v>160</v>
      </c>
      <c r="E488" s="224" t="s">
        <v>19</v>
      </c>
      <c r="F488" s="225" t="s">
        <v>1076</v>
      </c>
      <c r="G488" s="222"/>
      <c r="H488" s="226">
        <v>3.2999999999999998</v>
      </c>
      <c r="I488" s="227"/>
      <c r="J488" s="222"/>
      <c r="K488" s="222"/>
      <c r="L488" s="228"/>
      <c r="M488" s="229"/>
      <c r="N488" s="230"/>
      <c r="O488" s="230"/>
      <c r="P488" s="230"/>
      <c r="Q488" s="230"/>
      <c r="R488" s="230"/>
      <c r="S488" s="230"/>
      <c r="T488" s="23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2" t="s">
        <v>160</v>
      </c>
      <c r="AU488" s="232" t="s">
        <v>143</v>
      </c>
      <c r="AV488" s="13" t="s">
        <v>143</v>
      </c>
      <c r="AW488" s="13" t="s">
        <v>32</v>
      </c>
      <c r="AX488" s="13" t="s">
        <v>79</v>
      </c>
      <c r="AY488" s="232" t="s">
        <v>134</v>
      </c>
    </row>
    <row r="489" s="2" customFormat="1" ht="24.15" customHeight="1">
      <c r="A489" s="41"/>
      <c r="B489" s="42"/>
      <c r="C489" s="203" t="s">
        <v>1077</v>
      </c>
      <c r="D489" s="203" t="s">
        <v>137</v>
      </c>
      <c r="E489" s="204" t="s">
        <v>1078</v>
      </c>
      <c r="F489" s="205" t="s">
        <v>1079</v>
      </c>
      <c r="G489" s="206" t="s">
        <v>140</v>
      </c>
      <c r="H489" s="207">
        <v>3.2999999999999998</v>
      </c>
      <c r="I489" s="208"/>
      <c r="J489" s="209">
        <f>ROUND(I489*H489,2)</f>
        <v>0</v>
      </c>
      <c r="K489" s="205" t="s">
        <v>141</v>
      </c>
      <c r="L489" s="47"/>
      <c r="M489" s="210" t="s">
        <v>19</v>
      </c>
      <c r="N489" s="211" t="s">
        <v>43</v>
      </c>
      <c r="O489" s="87"/>
      <c r="P489" s="212">
        <f>O489*H489</f>
        <v>0</v>
      </c>
      <c r="Q489" s="212">
        <v>0.012</v>
      </c>
      <c r="R489" s="212">
        <f>Q489*H489</f>
        <v>0.039599999999999996</v>
      </c>
      <c r="S489" s="212">
        <v>0</v>
      </c>
      <c r="T489" s="213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14" t="s">
        <v>224</v>
      </c>
      <c r="AT489" s="214" t="s">
        <v>137</v>
      </c>
      <c r="AU489" s="214" t="s">
        <v>143</v>
      </c>
      <c r="AY489" s="20" t="s">
        <v>134</v>
      </c>
      <c r="BE489" s="215">
        <f>IF(N489="základní",J489,0)</f>
        <v>0</v>
      </c>
      <c r="BF489" s="215">
        <f>IF(N489="snížená",J489,0)</f>
        <v>0</v>
      </c>
      <c r="BG489" s="215">
        <f>IF(N489="zákl. přenesená",J489,0)</f>
        <v>0</v>
      </c>
      <c r="BH489" s="215">
        <f>IF(N489="sníž. přenesená",J489,0)</f>
        <v>0</v>
      </c>
      <c r="BI489" s="215">
        <f>IF(N489="nulová",J489,0)</f>
        <v>0</v>
      </c>
      <c r="BJ489" s="20" t="s">
        <v>143</v>
      </c>
      <c r="BK489" s="215">
        <f>ROUND(I489*H489,2)</f>
        <v>0</v>
      </c>
      <c r="BL489" s="20" t="s">
        <v>224</v>
      </c>
      <c r="BM489" s="214" t="s">
        <v>1080</v>
      </c>
    </row>
    <row r="490" s="2" customFormat="1">
      <c r="A490" s="41"/>
      <c r="B490" s="42"/>
      <c r="C490" s="43"/>
      <c r="D490" s="216" t="s">
        <v>145</v>
      </c>
      <c r="E490" s="43"/>
      <c r="F490" s="217" t="s">
        <v>1081</v>
      </c>
      <c r="G490" s="43"/>
      <c r="H490" s="43"/>
      <c r="I490" s="218"/>
      <c r="J490" s="43"/>
      <c r="K490" s="43"/>
      <c r="L490" s="47"/>
      <c r="M490" s="219"/>
      <c r="N490" s="220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145</v>
      </c>
      <c r="AU490" s="20" t="s">
        <v>143</v>
      </c>
    </row>
    <row r="491" s="2" customFormat="1" ht="16.5" customHeight="1">
      <c r="A491" s="41"/>
      <c r="B491" s="42"/>
      <c r="C491" s="203" t="s">
        <v>1082</v>
      </c>
      <c r="D491" s="203" t="s">
        <v>137</v>
      </c>
      <c r="E491" s="204" t="s">
        <v>1083</v>
      </c>
      <c r="F491" s="205" t="s">
        <v>1084</v>
      </c>
      <c r="G491" s="206" t="s">
        <v>149</v>
      </c>
      <c r="H491" s="207">
        <v>18.899999999999999</v>
      </c>
      <c r="I491" s="208"/>
      <c r="J491" s="209">
        <f>ROUND(I491*H491,2)</f>
        <v>0</v>
      </c>
      <c r="K491" s="205" t="s">
        <v>141</v>
      </c>
      <c r="L491" s="47"/>
      <c r="M491" s="210" t="s">
        <v>19</v>
      </c>
      <c r="N491" s="211" t="s">
        <v>43</v>
      </c>
      <c r="O491" s="87"/>
      <c r="P491" s="212">
        <f>O491*H491</f>
        <v>0</v>
      </c>
      <c r="Q491" s="212">
        <v>0</v>
      </c>
      <c r="R491" s="212">
        <f>Q491*H491</f>
        <v>0</v>
      </c>
      <c r="S491" s="212">
        <v>0.01174</v>
      </c>
      <c r="T491" s="213">
        <f>S491*H491</f>
        <v>0.221886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14" t="s">
        <v>224</v>
      </c>
      <c r="AT491" s="214" t="s">
        <v>137</v>
      </c>
      <c r="AU491" s="214" t="s">
        <v>143</v>
      </c>
      <c r="AY491" s="20" t="s">
        <v>134</v>
      </c>
      <c r="BE491" s="215">
        <f>IF(N491="základní",J491,0)</f>
        <v>0</v>
      </c>
      <c r="BF491" s="215">
        <f>IF(N491="snížená",J491,0)</f>
        <v>0</v>
      </c>
      <c r="BG491" s="215">
        <f>IF(N491="zákl. přenesená",J491,0)</f>
        <v>0</v>
      </c>
      <c r="BH491" s="215">
        <f>IF(N491="sníž. přenesená",J491,0)</f>
        <v>0</v>
      </c>
      <c r="BI491" s="215">
        <f>IF(N491="nulová",J491,0)</f>
        <v>0</v>
      </c>
      <c r="BJ491" s="20" t="s">
        <v>143</v>
      </c>
      <c r="BK491" s="215">
        <f>ROUND(I491*H491,2)</f>
        <v>0</v>
      </c>
      <c r="BL491" s="20" t="s">
        <v>224</v>
      </c>
      <c r="BM491" s="214" t="s">
        <v>1085</v>
      </c>
    </row>
    <row r="492" s="2" customFormat="1">
      <c r="A492" s="41"/>
      <c r="B492" s="42"/>
      <c r="C492" s="43"/>
      <c r="D492" s="216" t="s">
        <v>145</v>
      </c>
      <c r="E492" s="43"/>
      <c r="F492" s="217" t="s">
        <v>1086</v>
      </c>
      <c r="G492" s="43"/>
      <c r="H492" s="43"/>
      <c r="I492" s="218"/>
      <c r="J492" s="43"/>
      <c r="K492" s="43"/>
      <c r="L492" s="47"/>
      <c r="M492" s="219"/>
      <c r="N492" s="220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145</v>
      </c>
      <c r="AU492" s="20" t="s">
        <v>143</v>
      </c>
    </row>
    <row r="493" s="2" customFormat="1" ht="16.5" customHeight="1">
      <c r="A493" s="41"/>
      <c r="B493" s="42"/>
      <c r="C493" s="203" t="s">
        <v>1087</v>
      </c>
      <c r="D493" s="203" t="s">
        <v>137</v>
      </c>
      <c r="E493" s="204" t="s">
        <v>1088</v>
      </c>
      <c r="F493" s="205" t="s">
        <v>1089</v>
      </c>
      <c r="G493" s="206" t="s">
        <v>140</v>
      </c>
      <c r="H493" s="207">
        <v>2.5099999999999998</v>
      </c>
      <c r="I493" s="208"/>
      <c r="J493" s="209">
        <f>ROUND(I493*H493,2)</f>
        <v>0</v>
      </c>
      <c r="K493" s="205" t="s">
        <v>141</v>
      </c>
      <c r="L493" s="47"/>
      <c r="M493" s="210" t="s">
        <v>19</v>
      </c>
      <c r="N493" s="211" t="s">
        <v>43</v>
      </c>
      <c r="O493" s="87"/>
      <c r="P493" s="212">
        <f>O493*H493</f>
        <v>0</v>
      </c>
      <c r="Q493" s="212">
        <v>0</v>
      </c>
      <c r="R493" s="212">
        <f>Q493*H493</f>
        <v>0</v>
      </c>
      <c r="S493" s="212">
        <v>0.035299999999999998</v>
      </c>
      <c r="T493" s="213">
        <f>S493*H493</f>
        <v>0.088602999999999987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14" t="s">
        <v>224</v>
      </c>
      <c r="AT493" s="214" t="s">
        <v>137</v>
      </c>
      <c r="AU493" s="214" t="s">
        <v>143</v>
      </c>
      <c r="AY493" s="20" t="s">
        <v>134</v>
      </c>
      <c r="BE493" s="215">
        <f>IF(N493="základní",J493,0)</f>
        <v>0</v>
      </c>
      <c r="BF493" s="215">
        <f>IF(N493="snížená",J493,0)</f>
        <v>0</v>
      </c>
      <c r="BG493" s="215">
        <f>IF(N493="zákl. přenesená",J493,0)</f>
        <v>0</v>
      </c>
      <c r="BH493" s="215">
        <f>IF(N493="sníž. přenesená",J493,0)</f>
        <v>0</v>
      </c>
      <c r="BI493" s="215">
        <f>IF(N493="nulová",J493,0)</f>
        <v>0</v>
      </c>
      <c r="BJ493" s="20" t="s">
        <v>143</v>
      </c>
      <c r="BK493" s="215">
        <f>ROUND(I493*H493,2)</f>
        <v>0</v>
      </c>
      <c r="BL493" s="20" t="s">
        <v>224</v>
      </c>
      <c r="BM493" s="214" t="s">
        <v>1090</v>
      </c>
    </row>
    <row r="494" s="2" customFormat="1">
      <c r="A494" s="41"/>
      <c r="B494" s="42"/>
      <c r="C494" s="43"/>
      <c r="D494" s="216" t="s">
        <v>145</v>
      </c>
      <c r="E494" s="43"/>
      <c r="F494" s="217" t="s">
        <v>1091</v>
      </c>
      <c r="G494" s="43"/>
      <c r="H494" s="43"/>
      <c r="I494" s="218"/>
      <c r="J494" s="43"/>
      <c r="K494" s="43"/>
      <c r="L494" s="47"/>
      <c r="M494" s="219"/>
      <c r="N494" s="220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145</v>
      </c>
      <c r="AU494" s="20" t="s">
        <v>143</v>
      </c>
    </row>
    <row r="495" s="2" customFormat="1" ht="24.15" customHeight="1">
      <c r="A495" s="41"/>
      <c r="B495" s="42"/>
      <c r="C495" s="203" t="s">
        <v>1092</v>
      </c>
      <c r="D495" s="203" t="s">
        <v>137</v>
      </c>
      <c r="E495" s="204" t="s">
        <v>1093</v>
      </c>
      <c r="F495" s="205" t="s">
        <v>1094</v>
      </c>
      <c r="G495" s="206" t="s">
        <v>140</v>
      </c>
      <c r="H495" s="207">
        <v>3.2999999999999998</v>
      </c>
      <c r="I495" s="208"/>
      <c r="J495" s="209">
        <f>ROUND(I495*H495,2)</f>
        <v>0</v>
      </c>
      <c r="K495" s="205" t="s">
        <v>141</v>
      </c>
      <c r="L495" s="47"/>
      <c r="M495" s="210" t="s">
        <v>19</v>
      </c>
      <c r="N495" s="211" t="s">
        <v>43</v>
      </c>
      <c r="O495" s="87"/>
      <c r="P495" s="212">
        <f>O495*H495</f>
        <v>0</v>
      </c>
      <c r="Q495" s="212">
        <v>0.0053</v>
      </c>
      <c r="R495" s="212">
        <f>Q495*H495</f>
        <v>0.017489999999999999</v>
      </c>
      <c r="S495" s="212">
        <v>0</v>
      </c>
      <c r="T495" s="213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4" t="s">
        <v>224</v>
      </c>
      <c r="AT495" s="214" t="s">
        <v>137</v>
      </c>
      <c r="AU495" s="214" t="s">
        <v>143</v>
      </c>
      <c r="AY495" s="20" t="s">
        <v>134</v>
      </c>
      <c r="BE495" s="215">
        <f>IF(N495="základní",J495,0)</f>
        <v>0</v>
      </c>
      <c r="BF495" s="215">
        <f>IF(N495="snížená",J495,0)</f>
        <v>0</v>
      </c>
      <c r="BG495" s="215">
        <f>IF(N495="zákl. přenesená",J495,0)</f>
        <v>0</v>
      </c>
      <c r="BH495" s="215">
        <f>IF(N495="sníž. přenesená",J495,0)</f>
        <v>0</v>
      </c>
      <c r="BI495" s="215">
        <f>IF(N495="nulová",J495,0)</f>
        <v>0</v>
      </c>
      <c r="BJ495" s="20" t="s">
        <v>143</v>
      </c>
      <c r="BK495" s="215">
        <f>ROUND(I495*H495,2)</f>
        <v>0</v>
      </c>
      <c r="BL495" s="20" t="s">
        <v>224</v>
      </c>
      <c r="BM495" s="214" t="s">
        <v>1095</v>
      </c>
    </row>
    <row r="496" s="2" customFormat="1">
      <c r="A496" s="41"/>
      <c r="B496" s="42"/>
      <c r="C496" s="43"/>
      <c r="D496" s="216" t="s">
        <v>145</v>
      </c>
      <c r="E496" s="43"/>
      <c r="F496" s="217" t="s">
        <v>1096</v>
      </c>
      <c r="G496" s="43"/>
      <c r="H496" s="43"/>
      <c r="I496" s="218"/>
      <c r="J496" s="43"/>
      <c r="K496" s="43"/>
      <c r="L496" s="47"/>
      <c r="M496" s="219"/>
      <c r="N496" s="220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145</v>
      </c>
      <c r="AU496" s="20" t="s">
        <v>143</v>
      </c>
    </row>
    <row r="497" s="2" customFormat="1" ht="16.5" customHeight="1">
      <c r="A497" s="41"/>
      <c r="B497" s="42"/>
      <c r="C497" s="255" t="s">
        <v>1097</v>
      </c>
      <c r="D497" s="255" t="s">
        <v>237</v>
      </c>
      <c r="E497" s="256" t="s">
        <v>1098</v>
      </c>
      <c r="F497" s="257" t="s">
        <v>1099</v>
      </c>
      <c r="G497" s="258" t="s">
        <v>140</v>
      </c>
      <c r="H497" s="259">
        <v>3.6299999999999999</v>
      </c>
      <c r="I497" s="260"/>
      <c r="J497" s="261">
        <f>ROUND(I497*H497,2)</f>
        <v>0</v>
      </c>
      <c r="K497" s="257" t="s">
        <v>19</v>
      </c>
      <c r="L497" s="262"/>
      <c r="M497" s="263" t="s">
        <v>19</v>
      </c>
      <c r="N497" s="264" t="s">
        <v>43</v>
      </c>
      <c r="O497" s="87"/>
      <c r="P497" s="212">
        <f>O497*H497</f>
        <v>0</v>
      </c>
      <c r="Q497" s="212">
        <v>0.019199999999999998</v>
      </c>
      <c r="R497" s="212">
        <f>Q497*H497</f>
        <v>0.069695999999999994</v>
      </c>
      <c r="S497" s="212">
        <v>0</v>
      </c>
      <c r="T497" s="213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4" t="s">
        <v>307</v>
      </c>
      <c r="AT497" s="214" t="s">
        <v>237</v>
      </c>
      <c r="AU497" s="214" t="s">
        <v>143</v>
      </c>
      <c r="AY497" s="20" t="s">
        <v>134</v>
      </c>
      <c r="BE497" s="215">
        <f>IF(N497="základní",J497,0)</f>
        <v>0</v>
      </c>
      <c r="BF497" s="215">
        <f>IF(N497="snížená",J497,0)</f>
        <v>0</v>
      </c>
      <c r="BG497" s="215">
        <f>IF(N497="zákl. přenesená",J497,0)</f>
        <v>0</v>
      </c>
      <c r="BH497" s="215">
        <f>IF(N497="sníž. přenesená",J497,0)</f>
        <v>0</v>
      </c>
      <c r="BI497" s="215">
        <f>IF(N497="nulová",J497,0)</f>
        <v>0</v>
      </c>
      <c r="BJ497" s="20" t="s">
        <v>143</v>
      </c>
      <c r="BK497" s="215">
        <f>ROUND(I497*H497,2)</f>
        <v>0</v>
      </c>
      <c r="BL497" s="20" t="s">
        <v>224</v>
      </c>
      <c r="BM497" s="214" t="s">
        <v>1100</v>
      </c>
    </row>
    <row r="498" s="13" customFormat="1">
      <c r="A498" s="13"/>
      <c r="B498" s="221"/>
      <c r="C498" s="222"/>
      <c r="D498" s="223" t="s">
        <v>160</v>
      </c>
      <c r="E498" s="224" t="s">
        <v>19</v>
      </c>
      <c r="F498" s="225" t="s">
        <v>1101</v>
      </c>
      <c r="G498" s="222"/>
      <c r="H498" s="226">
        <v>3.6299999999999999</v>
      </c>
      <c r="I498" s="227"/>
      <c r="J498" s="222"/>
      <c r="K498" s="222"/>
      <c r="L498" s="228"/>
      <c r="M498" s="229"/>
      <c r="N498" s="230"/>
      <c r="O498" s="230"/>
      <c r="P498" s="230"/>
      <c r="Q498" s="230"/>
      <c r="R498" s="230"/>
      <c r="S498" s="230"/>
      <c r="T498" s="23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2" t="s">
        <v>160</v>
      </c>
      <c r="AU498" s="232" t="s">
        <v>143</v>
      </c>
      <c r="AV498" s="13" t="s">
        <v>143</v>
      </c>
      <c r="AW498" s="13" t="s">
        <v>32</v>
      </c>
      <c r="AX498" s="13" t="s">
        <v>71</v>
      </c>
      <c r="AY498" s="232" t="s">
        <v>134</v>
      </c>
    </row>
    <row r="499" s="15" customFormat="1">
      <c r="A499" s="15"/>
      <c r="B499" s="244"/>
      <c r="C499" s="245"/>
      <c r="D499" s="223" t="s">
        <v>160</v>
      </c>
      <c r="E499" s="246" t="s">
        <v>19</v>
      </c>
      <c r="F499" s="247" t="s">
        <v>208</v>
      </c>
      <c r="G499" s="245"/>
      <c r="H499" s="248">
        <v>3.6299999999999999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4" t="s">
        <v>160</v>
      </c>
      <c r="AU499" s="254" t="s">
        <v>143</v>
      </c>
      <c r="AV499" s="15" t="s">
        <v>142</v>
      </c>
      <c r="AW499" s="15" t="s">
        <v>32</v>
      </c>
      <c r="AX499" s="15" t="s">
        <v>79</v>
      </c>
      <c r="AY499" s="254" t="s">
        <v>134</v>
      </c>
    </row>
    <row r="500" s="2" customFormat="1" ht="21.75" customHeight="1">
      <c r="A500" s="41"/>
      <c r="B500" s="42"/>
      <c r="C500" s="203" t="s">
        <v>1102</v>
      </c>
      <c r="D500" s="203" t="s">
        <v>137</v>
      </c>
      <c r="E500" s="204" t="s">
        <v>1103</v>
      </c>
      <c r="F500" s="205" t="s">
        <v>1104</v>
      </c>
      <c r="G500" s="206" t="s">
        <v>140</v>
      </c>
      <c r="H500" s="207">
        <v>3.2999999999999998</v>
      </c>
      <c r="I500" s="208"/>
      <c r="J500" s="209">
        <f>ROUND(I500*H500,2)</f>
        <v>0</v>
      </c>
      <c r="K500" s="205" t="s">
        <v>141</v>
      </c>
      <c r="L500" s="47"/>
      <c r="M500" s="210" t="s">
        <v>19</v>
      </c>
      <c r="N500" s="211" t="s">
        <v>43</v>
      </c>
      <c r="O500" s="87"/>
      <c r="P500" s="212">
        <f>O500*H500</f>
        <v>0</v>
      </c>
      <c r="Q500" s="212">
        <v>0</v>
      </c>
      <c r="R500" s="212">
        <f>Q500*H500</f>
        <v>0</v>
      </c>
      <c r="S500" s="212">
        <v>0</v>
      </c>
      <c r="T500" s="213">
        <f>S500*H500</f>
        <v>0</v>
      </c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R500" s="214" t="s">
        <v>224</v>
      </c>
      <c r="AT500" s="214" t="s">
        <v>137</v>
      </c>
      <c r="AU500" s="214" t="s">
        <v>143</v>
      </c>
      <c r="AY500" s="20" t="s">
        <v>134</v>
      </c>
      <c r="BE500" s="215">
        <f>IF(N500="základní",J500,0)</f>
        <v>0</v>
      </c>
      <c r="BF500" s="215">
        <f>IF(N500="snížená",J500,0)</f>
        <v>0</v>
      </c>
      <c r="BG500" s="215">
        <f>IF(N500="zákl. přenesená",J500,0)</f>
        <v>0</v>
      </c>
      <c r="BH500" s="215">
        <f>IF(N500="sníž. přenesená",J500,0)</f>
        <v>0</v>
      </c>
      <c r="BI500" s="215">
        <f>IF(N500="nulová",J500,0)</f>
        <v>0</v>
      </c>
      <c r="BJ500" s="20" t="s">
        <v>143</v>
      </c>
      <c r="BK500" s="215">
        <f>ROUND(I500*H500,2)</f>
        <v>0</v>
      </c>
      <c r="BL500" s="20" t="s">
        <v>224</v>
      </c>
      <c r="BM500" s="214" t="s">
        <v>1105</v>
      </c>
    </row>
    <row r="501" s="2" customFormat="1">
      <c r="A501" s="41"/>
      <c r="B501" s="42"/>
      <c r="C501" s="43"/>
      <c r="D501" s="216" t="s">
        <v>145</v>
      </c>
      <c r="E501" s="43"/>
      <c r="F501" s="217" t="s">
        <v>1106</v>
      </c>
      <c r="G501" s="43"/>
      <c r="H501" s="43"/>
      <c r="I501" s="218"/>
      <c r="J501" s="43"/>
      <c r="K501" s="43"/>
      <c r="L501" s="47"/>
      <c r="M501" s="219"/>
      <c r="N501" s="220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145</v>
      </c>
      <c r="AU501" s="20" t="s">
        <v>143</v>
      </c>
    </row>
    <row r="502" s="2" customFormat="1" ht="21.75" customHeight="1">
      <c r="A502" s="41"/>
      <c r="B502" s="42"/>
      <c r="C502" s="203" t="s">
        <v>1107</v>
      </c>
      <c r="D502" s="203" t="s">
        <v>137</v>
      </c>
      <c r="E502" s="204" t="s">
        <v>1108</v>
      </c>
      <c r="F502" s="205" t="s">
        <v>1109</v>
      </c>
      <c r="G502" s="206" t="s">
        <v>140</v>
      </c>
      <c r="H502" s="207">
        <v>3.2999999999999998</v>
      </c>
      <c r="I502" s="208"/>
      <c r="J502" s="209">
        <f>ROUND(I502*H502,2)</f>
        <v>0</v>
      </c>
      <c r="K502" s="205" t="s">
        <v>141</v>
      </c>
      <c r="L502" s="47"/>
      <c r="M502" s="210" t="s">
        <v>19</v>
      </c>
      <c r="N502" s="211" t="s">
        <v>43</v>
      </c>
      <c r="O502" s="87"/>
      <c r="P502" s="212">
        <f>O502*H502</f>
        <v>0</v>
      </c>
      <c r="Q502" s="212">
        <v>0</v>
      </c>
      <c r="R502" s="212">
        <f>Q502*H502</f>
        <v>0</v>
      </c>
      <c r="S502" s="212">
        <v>0</v>
      </c>
      <c r="T502" s="213">
        <f>S502*H502</f>
        <v>0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14" t="s">
        <v>224</v>
      </c>
      <c r="AT502" s="214" t="s">
        <v>137</v>
      </c>
      <c r="AU502" s="214" t="s">
        <v>143</v>
      </c>
      <c r="AY502" s="20" t="s">
        <v>134</v>
      </c>
      <c r="BE502" s="215">
        <f>IF(N502="základní",J502,0)</f>
        <v>0</v>
      </c>
      <c r="BF502" s="215">
        <f>IF(N502="snížená",J502,0)</f>
        <v>0</v>
      </c>
      <c r="BG502" s="215">
        <f>IF(N502="zákl. přenesená",J502,0)</f>
        <v>0</v>
      </c>
      <c r="BH502" s="215">
        <f>IF(N502="sníž. přenesená",J502,0)</f>
        <v>0</v>
      </c>
      <c r="BI502" s="215">
        <f>IF(N502="nulová",J502,0)</f>
        <v>0</v>
      </c>
      <c r="BJ502" s="20" t="s">
        <v>143</v>
      </c>
      <c r="BK502" s="215">
        <f>ROUND(I502*H502,2)</f>
        <v>0</v>
      </c>
      <c r="BL502" s="20" t="s">
        <v>224</v>
      </c>
      <c r="BM502" s="214" t="s">
        <v>1110</v>
      </c>
    </row>
    <row r="503" s="2" customFormat="1">
      <c r="A503" s="41"/>
      <c r="B503" s="42"/>
      <c r="C503" s="43"/>
      <c r="D503" s="216" t="s">
        <v>145</v>
      </c>
      <c r="E503" s="43"/>
      <c r="F503" s="217" t="s">
        <v>1111</v>
      </c>
      <c r="G503" s="43"/>
      <c r="H503" s="43"/>
      <c r="I503" s="218"/>
      <c r="J503" s="43"/>
      <c r="K503" s="43"/>
      <c r="L503" s="47"/>
      <c r="M503" s="219"/>
      <c r="N503" s="220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145</v>
      </c>
      <c r="AU503" s="20" t="s">
        <v>143</v>
      </c>
    </row>
    <row r="504" s="2" customFormat="1" ht="16.5" customHeight="1">
      <c r="A504" s="41"/>
      <c r="B504" s="42"/>
      <c r="C504" s="203" t="s">
        <v>1112</v>
      </c>
      <c r="D504" s="203" t="s">
        <v>137</v>
      </c>
      <c r="E504" s="204" t="s">
        <v>1113</v>
      </c>
      <c r="F504" s="205" t="s">
        <v>1114</v>
      </c>
      <c r="G504" s="206" t="s">
        <v>149</v>
      </c>
      <c r="H504" s="207">
        <v>13</v>
      </c>
      <c r="I504" s="208"/>
      <c r="J504" s="209">
        <f>ROUND(I504*H504,2)</f>
        <v>0</v>
      </c>
      <c r="K504" s="205" t="s">
        <v>141</v>
      </c>
      <c r="L504" s="47"/>
      <c r="M504" s="210" t="s">
        <v>19</v>
      </c>
      <c r="N504" s="211" t="s">
        <v>43</v>
      </c>
      <c r="O504" s="87"/>
      <c r="P504" s="212">
        <f>O504*H504</f>
        <v>0</v>
      </c>
      <c r="Q504" s="212">
        <v>3.0000000000000001E-05</v>
      </c>
      <c r="R504" s="212">
        <f>Q504*H504</f>
        <v>0.00038999999999999999</v>
      </c>
      <c r="S504" s="212">
        <v>0</v>
      </c>
      <c r="T504" s="213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4" t="s">
        <v>224</v>
      </c>
      <c r="AT504" s="214" t="s">
        <v>137</v>
      </c>
      <c r="AU504" s="214" t="s">
        <v>143</v>
      </c>
      <c r="AY504" s="20" t="s">
        <v>134</v>
      </c>
      <c r="BE504" s="215">
        <f>IF(N504="základní",J504,0)</f>
        <v>0</v>
      </c>
      <c r="BF504" s="215">
        <f>IF(N504="snížená",J504,0)</f>
        <v>0</v>
      </c>
      <c r="BG504" s="215">
        <f>IF(N504="zákl. přenesená",J504,0)</f>
        <v>0</v>
      </c>
      <c r="BH504" s="215">
        <f>IF(N504="sníž. přenesená",J504,0)</f>
        <v>0</v>
      </c>
      <c r="BI504" s="215">
        <f>IF(N504="nulová",J504,0)</f>
        <v>0</v>
      </c>
      <c r="BJ504" s="20" t="s">
        <v>143</v>
      </c>
      <c r="BK504" s="215">
        <f>ROUND(I504*H504,2)</f>
        <v>0</v>
      </c>
      <c r="BL504" s="20" t="s">
        <v>224</v>
      </c>
      <c r="BM504" s="214" t="s">
        <v>1115</v>
      </c>
    </row>
    <row r="505" s="2" customFormat="1">
      <c r="A505" s="41"/>
      <c r="B505" s="42"/>
      <c r="C505" s="43"/>
      <c r="D505" s="216" t="s">
        <v>145</v>
      </c>
      <c r="E505" s="43"/>
      <c r="F505" s="217" t="s">
        <v>1116</v>
      </c>
      <c r="G505" s="43"/>
      <c r="H505" s="43"/>
      <c r="I505" s="218"/>
      <c r="J505" s="43"/>
      <c r="K505" s="43"/>
      <c r="L505" s="47"/>
      <c r="M505" s="219"/>
      <c r="N505" s="220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145</v>
      </c>
      <c r="AU505" s="20" t="s">
        <v>143</v>
      </c>
    </row>
    <row r="506" s="2" customFormat="1" ht="16.5" customHeight="1">
      <c r="A506" s="41"/>
      <c r="B506" s="42"/>
      <c r="C506" s="203" t="s">
        <v>1117</v>
      </c>
      <c r="D506" s="203" t="s">
        <v>137</v>
      </c>
      <c r="E506" s="204" t="s">
        <v>1118</v>
      </c>
      <c r="F506" s="205" t="s">
        <v>1119</v>
      </c>
      <c r="G506" s="206" t="s">
        <v>140</v>
      </c>
      <c r="H506" s="207">
        <v>3.2999999999999998</v>
      </c>
      <c r="I506" s="208"/>
      <c r="J506" s="209">
        <f>ROUND(I506*H506,2)</f>
        <v>0</v>
      </c>
      <c r="K506" s="205" t="s">
        <v>141</v>
      </c>
      <c r="L506" s="47"/>
      <c r="M506" s="210" t="s">
        <v>19</v>
      </c>
      <c r="N506" s="211" t="s">
        <v>43</v>
      </c>
      <c r="O506" s="87"/>
      <c r="P506" s="212">
        <f>O506*H506</f>
        <v>0</v>
      </c>
      <c r="Q506" s="212">
        <v>5.0000000000000002E-05</v>
      </c>
      <c r="R506" s="212">
        <f>Q506*H506</f>
        <v>0.000165</v>
      </c>
      <c r="S506" s="212">
        <v>0</v>
      </c>
      <c r="T506" s="213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4" t="s">
        <v>224</v>
      </c>
      <c r="AT506" s="214" t="s">
        <v>137</v>
      </c>
      <c r="AU506" s="214" t="s">
        <v>143</v>
      </c>
      <c r="AY506" s="20" t="s">
        <v>134</v>
      </c>
      <c r="BE506" s="215">
        <f>IF(N506="základní",J506,0)</f>
        <v>0</v>
      </c>
      <c r="BF506" s="215">
        <f>IF(N506="snížená",J506,0)</f>
        <v>0</v>
      </c>
      <c r="BG506" s="215">
        <f>IF(N506="zákl. přenesená",J506,0)</f>
        <v>0</v>
      </c>
      <c r="BH506" s="215">
        <f>IF(N506="sníž. přenesená",J506,0)</f>
        <v>0</v>
      </c>
      <c r="BI506" s="215">
        <f>IF(N506="nulová",J506,0)</f>
        <v>0</v>
      </c>
      <c r="BJ506" s="20" t="s">
        <v>143</v>
      </c>
      <c r="BK506" s="215">
        <f>ROUND(I506*H506,2)</f>
        <v>0</v>
      </c>
      <c r="BL506" s="20" t="s">
        <v>224</v>
      </c>
      <c r="BM506" s="214" t="s">
        <v>1120</v>
      </c>
    </row>
    <row r="507" s="2" customFormat="1">
      <c r="A507" s="41"/>
      <c r="B507" s="42"/>
      <c r="C507" s="43"/>
      <c r="D507" s="216" t="s">
        <v>145</v>
      </c>
      <c r="E507" s="43"/>
      <c r="F507" s="217" t="s">
        <v>1121</v>
      </c>
      <c r="G507" s="43"/>
      <c r="H507" s="43"/>
      <c r="I507" s="218"/>
      <c r="J507" s="43"/>
      <c r="K507" s="43"/>
      <c r="L507" s="47"/>
      <c r="M507" s="219"/>
      <c r="N507" s="220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145</v>
      </c>
      <c r="AU507" s="20" t="s">
        <v>143</v>
      </c>
    </row>
    <row r="508" s="2" customFormat="1" ht="24.15" customHeight="1">
      <c r="A508" s="41"/>
      <c r="B508" s="42"/>
      <c r="C508" s="203" t="s">
        <v>1122</v>
      </c>
      <c r="D508" s="203" t="s">
        <v>137</v>
      </c>
      <c r="E508" s="204" t="s">
        <v>1123</v>
      </c>
      <c r="F508" s="205" t="s">
        <v>1124</v>
      </c>
      <c r="G508" s="206" t="s">
        <v>386</v>
      </c>
      <c r="H508" s="265"/>
      <c r="I508" s="208"/>
      <c r="J508" s="209">
        <f>ROUND(I508*H508,2)</f>
        <v>0</v>
      </c>
      <c r="K508" s="205" t="s">
        <v>141</v>
      </c>
      <c r="L508" s="47"/>
      <c r="M508" s="210" t="s">
        <v>19</v>
      </c>
      <c r="N508" s="211" t="s">
        <v>43</v>
      </c>
      <c r="O508" s="87"/>
      <c r="P508" s="212">
        <f>O508*H508</f>
        <v>0</v>
      </c>
      <c r="Q508" s="212">
        <v>0</v>
      </c>
      <c r="R508" s="212">
        <f>Q508*H508</f>
        <v>0</v>
      </c>
      <c r="S508" s="212">
        <v>0</v>
      </c>
      <c r="T508" s="213">
        <f>S508*H508</f>
        <v>0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14" t="s">
        <v>224</v>
      </c>
      <c r="AT508" s="214" t="s">
        <v>137</v>
      </c>
      <c r="AU508" s="214" t="s">
        <v>143</v>
      </c>
      <c r="AY508" s="20" t="s">
        <v>134</v>
      </c>
      <c r="BE508" s="215">
        <f>IF(N508="základní",J508,0)</f>
        <v>0</v>
      </c>
      <c r="BF508" s="215">
        <f>IF(N508="snížená",J508,0)</f>
        <v>0</v>
      </c>
      <c r="BG508" s="215">
        <f>IF(N508="zákl. přenesená",J508,0)</f>
        <v>0</v>
      </c>
      <c r="BH508" s="215">
        <f>IF(N508="sníž. přenesená",J508,0)</f>
        <v>0</v>
      </c>
      <c r="BI508" s="215">
        <f>IF(N508="nulová",J508,0)</f>
        <v>0</v>
      </c>
      <c r="BJ508" s="20" t="s">
        <v>143</v>
      </c>
      <c r="BK508" s="215">
        <f>ROUND(I508*H508,2)</f>
        <v>0</v>
      </c>
      <c r="BL508" s="20" t="s">
        <v>224</v>
      </c>
      <c r="BM508" s="214" t="s">
        <v>1125</v>
      </c>
    </row>
    <row r="509" s="2" customFormat="1">
      <c r="A509" s="41"/>
      <c r="B509" s="42"/>
      <c r="C509" s="43"/>
      <c r="D509" s="216" t="s">
        <v>145</v>
      </c>
      <c r="E509" s="43"/>
      <c r="F509" s="217" t="s">
        <v>1126</v>
      </c>
      <c r="G509" s="43"/>
      <c r="H509" s="43"/>
      <c r="I509" s="218"/>
      <c r="J509" s="43"/>
      <c r="K509" s="43"/>
      <c r="L509" s="47"/>
      <c r="M509" s="219"/>
      <c r="N509" s="220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145</v>
      </c>
      <c r="AU509" s="20" t="s">
        <v>143</v>
      </c>
    </row>
    <row r="510" s="12" customFormat="1" ht="22.8" customHeight="1">
      <c r="A510" s="12"/>
      <c r="B510" s="187"/>
      <c r="C510" s="188"/>
      <c r="D510" s="189" t="s">
        <v>70</v>
      </c>
      <c r="E510" s="201" t="s">
        <v>1127</v>
      </c>
      <c r="F510" s="201" t="s">
        <v>1128</v>
      </c>
      <c r="G510" s="188"/>
      <c r="H510" s="188"/>
      <c r="I510" s="191"/>
      <c r="J510" s="202">
        <f>BK510</f>
        <v>0</v>
      </c>
      <c r="K510" s="188"/>
      <c r="L510" s="193"/>
      <c r="M510" s="194"/>
      <c r="N510" s="195"/>
      <c r="O510" s="195"/>
      <c r="P510" s="196">
        <f>SUM(P511:P530)</f>
        <v>0</v>
      </c>
      <c r="Q510" s="195"/>
      <c r="R510" s="196">
        <f>SUM(R511:R530)</f>
        <v>0.034190200000000004</v>
      </c>
      <c r="S510" s="195"/>
      <c r="T510" s="197">
        <f>SUM(T511:T530)</f>
        <v>0.034700000000000002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198" t="s">
        <v>143</v>
      </c>
      <c r="AT510" s="199" t="s">
        <v>70</v>
      </c>
      <c r="AU510" s="199" t="s">
        <v>79</v>
      </c>
      <c r="AY510" s="198" t="s">
        <v>134</v>
      </c>
      <c r="BK510" s="200">
        <f>SUM(BK511:BK530)</f>
        <v>0</v>
      </c>
    </row>
    <row r="511" s="2" customFormat="1" ht="16.5" customHeight="1">
      <c r="A511" s="41"/>
      <c r="B511" s="42"/>
      <c r="C511" s="203" t="s">
        <v>1129</v>
      </c>
      <c r="D511" s="203" t="s">
        <v>137</v>
      </c>
      <c r="E511" s="204" t="s">
        <v>1130</v>
      </c>
      <c r="F511" s="205" t="s">
        <v>1131</v>
      </c>
      <c r="G511" s="206" t="s">
        <v>149</v>
      </c>
      <c r="H511" s="207">
        <v>34.700000000000003</v>
      </c>
      <c r="I511" s="208"/>
      <c r="J511" s="209">
        <f>ROUND(I511*H511,2)</f>
        <v>0</v>
      </c>
      <c r="K511" s="205" t="s">
        <v>141</v>
      </c>
      <c r="L511" s="47"/>
      <c r="M511" s="210" t="s">
        <v>19</v>
      </c>
      <c r="N511" s="211" t="s">
        <v>43</v>
      </c>
      <c r="O511" s="87"/>
      <c r="P511" s="212">
        <f>O511*H511</f>
        <v>0</v>
      </c>
      <c r="Q511" s="212">
        <v>0</v>
      </c>
      <c r="R511" s="212">
        <f>Q511*H511</f>
        <v>0</v>
      </c>
      <c r="S511" s="212">
        <v>0.001</v>
      </c>
      <c r="T511" s="213">
        <f>S511*H511</f>
        <v>0.034700000000000002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4" t="s">
        <v>224</v>
      </c>
      <c r="AT511" s="214" t="s">
        <v>137</v>
      </c>
      <c r="AU511" s="214" t="s">
        <v>143</v>
      </c>
      <c r="AY511" s="20" t="s">
        <v>134</v>
      </c>
      <c r="BE511" s="215">
        <f>IF(N511="základní",J511,0)</f>
        <v>0</v>
      </c>
      <c r="BF511" s="215">
        <f>IF(N511="snížená",J511,0)</f>
        <v>0</v>
      </c>
      <c r="BG511" s="215">
        <f>IF(N511="zákl. přenesená",J511,0)</f>
        <v>0</v>
      </c>
      <c r="BH511" s="215">
        <f>IF(N511="sníž. přenesená",J511,0)</f>
        <v>0</v>
      </c>
      <c r="BI511" s="215">
        <f>IF(N511="nulová",J511,0)</f>
        <v>0</v>
      </c>
      <c r="BJ511" s="20" t="s">
        <v>143</v>
      </c>
      <c r="BK511" s="215">
        <f>ROUND(I511*H511,2)</f>
        <v>0</v>
      </c>
      <c r="BL511" s="20" t="s">
        <v>224</v>
      </c>
      <c r="BM511" s="214" t="s">
        <v>1132</v>
      </c>
    </row>
    <row r="512" s="2" customFormat="1">
      <c r="A512" s="41"/>
      <c r="B512" s="42"/>
      <c r="C512" s="43"/>
      <c r="D512" s="216" t="s">
        <v>145</v>
      </c>
      <c r="E512" s="43"/>
      <c r="F512" s="217" t="s">
        <v>1133</v>
      </c>
      <c r="G512" s="43"/>
      <c r="H512" s="43"/>
      <c r="I512" s="218"/>
      <c r="J512" s="43"/>
      <c r="K512" s="43"/>
      <c r="L512" s="47"/>
      <c r="M512" s="219"/>
      <c r="N512" s="220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145</v>
      </c>
      <c r="AU512" s="20" t="s">
        <v>143</v>
      </c>
    </row>
    <row r="513" s="2" customFormat="1" ht="24.15" customHeight="1">
      <c r="A513" s="41"/>
      <c r="B513" s="42"/>
      <c r="C513" s="203" t="s">
        <v>1134</v>
      </c>
      <c r="D513" s="203" t="s">
        <v>137</v>
      </c>
      <c r="E513" s="204" t="s">
        <v>1135</v>
      </c>
      <c r="F513" s="205" t="s">
        <v>1136</v>
      </c>
      <c r="G513" s="206" t="s">
        <v>149</v>
      </c>
      <c r="H513" s="207">
        <v>34.700000000000003</v>
      </c>
      <c r="I513" s="208"/>
      <c r="J513" s="209">
        <f>ROUND(I513*H513,2)</f>
        <v>0</v>
      </c>
      <c r="K513" s="205" t="s">
        <v>141</v>
      </c>
      <c r="L513" s="47"/>
      <c r="M513" s="210" t="s">
        <v>19</v>
      </c>
      <c r="N513" s="211" t="s">
        <v>43</v>
      </c>
      <c r="O513" s="87"/>
      <c r="P513" s="212">
        <f>O513*H513</f>
        <v>0</v>
      </c>
      <c r="Q513" s="212">
        <v>5.0000000000000002E-05</v>
      </c>
      <c r="R513" s="212">
        <f>Q513*H513</f>
        <v>0.0017350000000000002</v>
      </c>
      <c r="S513" s="212">
        <v>0</v>
      </c>
      <c r="T513" s="213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14" t="s">
        <v>224</v>
      </c>
      <c r="AT513" s="214" t="s">
        <v>137</v>
      </c>
      <c r="AU513" s="214" t="s">
        <v>143</v>
      </c>
      <c r="AY513" s="20" t="s">
        <v>134</v>
      </c>
      <c r="BE513" s="215">
        <f>IF(N513="základní",J513,0)</f>
        <v>0</v>
      </c>
      <c r="BF513" s="215">
        <f>IF(N513="snížená",J513,0)</f>
        <v>0</v>
      </c>
      <c r="BG513" s="215">
        <f>IF(N513="zákl. přenesená",J513,0)</f>
        <v>0</v>
      </c>
      <c r="BH513" s="215">
        <f>IF(N513="sníž. přenesená",J513,0)</f>
        <v>0</v>
      </c>
      <c r="BI513" s="215">
        <f>IF(N513="nulová",J513,0)</f>
        <v>0</v>
      </c>
      <c r="BJ513" s="20" t="s">
        <v>143</v>
      </c>
      <c r="BK513" s="215">
        <f>ROUND(I513*H513,2)</f>
        <v>0</v>
      </c>
      <c r="BL513" s="20" t="s">
        <v>224</v>
      </c>
      <c r="BM513" s="214" t="s">
        <v>1137</v>
      </c>
    </row>
    <row r="514" s="2" customFormat="1">
      <c r="A514" s="41"/>
      <c r="B514" s="42"/>
      <c r="C514" s="43"/>
      <c r="D514" s="216" t="s">
        <v>145</v>
      </c>
      <c r="E514" s="43"/>
      <c r="F514" s="217" t="s">
        <v>1138</v>
      </c>
      <c r="G514" s="43"/>
      <c r="H514" s="43"/>
      <c r="I514" s="218"/>
      <c r="J514" s="43"/>
      <c r="K514" s="43"/>
      <c r="L514" s="47"/>
      <c r="M514" s="219"/>
      <c r="N514" s="220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145</v>
      </c>
      <c r="AU514" s="20" t="s">
        <v>143</v>
      </c>
    </row>
    <row r="515" s="2" customFormat="1" ht="16.5" customHeight="1">
      <c r="A515" s="41"/>
      <c r="B515" s="42"/>
      <c r="C515" s="255" t="s">
        <v>1139</v>
      </c>
      <c r="D515" s="255" t="s">
        <v>237</v>
      </c>
      <c r="E515" s="256" t="s">
        <v>1140</v>
      </c>
      <c r="F515" s="257" t="s">
        <v>1141</v>
      </c>
      <c r="G515" s="258" t="s">
        <v>149</v>
      </c>
      <c r="H515" s="259">
        <v>37.475999999999999</v>
      </c>
      <c r="I515" s="260"/>
      <c r="J515" s="261">
        <f>ROUND(I515*H515,2)</f>
        <v>0</v>
      </c>
      <c r="K515" s="257" t="s">
        <v>141</v>
      </c>
      <c r="L515" s="262"/>
      <c r="M515" s="263" t="s">
        <v>19</v>
      </c>
      <c r="N515" s="264" t="s">
        <v>43</v>
      </c>
      <c r="O515" s="87"/>
      <c r="P515" s="212">
        <f>O515*H515</f>
        <v>0</v>
      </c>
      <c r="Q515" s="212">
        <v>0.00020000000000000001</v>
      </c>
      <c r="R515" s="212">
        <f>Q515*H515</f>
        <v>0.0074952000000000005</v>
      </c>
      <c r="S515" s="212">
        <v>0</v>
      </c>
      <c r="T515" s="213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4" t="s">
        <v>307</v>
      </c>
      <c r="AT515" s="214" t="s">
        <v>237</v>
      </c>
      <c r="AU515" s="214" t="s">
        <v>143</v>
      </c>
      <c r="AY515" s="20" t="s">
        <v>134</v>
      </c>
      <c r="BE515" s="215">
        <f>IF(N515="základní",J515,0)</f>
        <v>0</v>
      </c>
      <c r="BF515" s="215">
        <f>IF(N515="snížená",J515,0)</f>
        <v>0</v>
      </c>
      <c r="BG515" s="215">
        <f>IF(N515="zákl. přenesená",J515,0)</f>
        <v>0</v>
      </c>
      <c r="BH515" s="215">
        <f>IF(N515="sníž. přenesená",J515,0)</f>
        <v>0</v>
      </c>
      <c r="BI515" s="215">
        <f>IF(N515="nulová",J515,0)</f>
        <v>0</v>
      </c>
      <c r="BJ515" s="20" t="s">
        <v>143</v>
      </c>
      <c r="BK515" s="215">
        <f>ROUND(I515*H515,2)</f>
        <v>0</v>
      </c>
      <c r="BL515" s="20" t="s">
        <v>224</v>
      </c>
      <c r="BM515" s="214" t="s">
        <v>1142</v>
      </c>
    </row>
    <row r="516" s="13" customFormat="1">
      <c r="A516" s="13"/>
      <c r="B516" s="221"/>
      <c r="C516" s="222"/>
      <c r="D516" s="223" t="s">
        <v>160</v>
      </c>
      <c r="E516" s="222"/>
      <c r="F516" s="225" t="s">
        <v>1143</v>
      </c>
      <c r="G516" s="222"/>
      <c r="H516" s="226">
        <v>37.475999999999999</v>
      </c>
      <c r="I516" s="227"/>
      <c r="J516" s="222"/>
      <c r="K516" s="222"/>
      <c r="L516" s="228"/>
      <c r="M516" s="229"/>
      <c r="N516" s="230"/>
      <c r="O516" s="230"/>
      <c r="P516" s="230"/>
      <c r="Q516" s="230"/>
      <c r="R516" s="230"/>
      <c r="S516" s="230"/>
      <c r="T516" s="231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2" t="s">
        <v>160</v>
      </c>
      <c r="AU516" s="232" t="s">
        <v>143</v>
      </c>
      <c r="AV516" s="13" t="s">
        <v>143</v>
      </c>
      <c r="AW516" s="13" t="s">
        <v>4</v>
      </c>
      <c r="AX516" s="13" t="s">
        <v>79</v>
      </c>
      <c r="AY516" s="232" t="s">
        <v>134</v>
      </c>
    </row>
    <row r="517" s="2" customFormat="1" ht="16.5" customHeight="1">
      <c r="A517" s="41"/>
      <c r="B517" s="42"/>
      <c r="C517" s="203" t="s">
        <v>1144</v>
      </c>
      <c r="D517" s="203" t="s">
        <v>137</v>
      </c>
      <c r="E517" s="204" t="s">
        <v>1145</v>
      </c>
      <c r="F517" s="205" t="s">
        <v>1146</v>
      </c>
      <c r="G517" s="206" t="s">
        <v>140</v>
      </c>
      <c r="H517" s="207">
        <v>38.399999999999999</v>
      </c>
      <c r="I517" s="208"/>
      <c r="J517" s="209">
        <f>ROUND(I517*H517,2)</f>
        <v>0</v>
      </c>
      <c r="K517" s="205" t="s">
        <v>141</v>
      </c>
      <c r="L517" s="47"/>
      <c r="M517" s="210" t="s">
        <v>19</v>
      </c>
      <c r="N517" s="211" t="s">
        <v>43</v>
      </c>
      <c r="O517" s="87"/>
      <c r="P517" s="212">
        <f>O517*H517</f>
        <v>0</v>
      </c>
      <c r="Q517" s="212">
        <v>8.0000000000000007E-05</v>
      </c>
      <c r="R517" s="212">
        <f>Q517*H517</f>
        <v>0.0030720000000000001</v>
      </c>
      <c r="S517" s="212">
        <v>0</v>
      </c>
      <c r="T517" s="213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14" t="s">
        <v>224</v>
      </c>
      <c r="AT517" s="214" t="s">
        <v>137</v>
      </c>
      <c r="AU517" s="214" t="s">
        <v>143</v>
      </c>
      <c r="AY517" s="20" t="s">
        <v>134</v>
      </c>
      <c r="BE517" s="215">
        <f>IF(N517="základní",J517,0)</f>
        <v>0</v>
      </c>
      <c r="BF517" s="215">
        <f>IF(N517="snížená",J517,0)</f>
        <v>0</v>
      </c>
      <c r="BG517" s="215">
        <f>IF(N517="zákl. přenesená",J517,0)</f>
        <v>0</v>
      </c>
      <c r="BH517" s="215">
        <f>IF(N517="sníž. přenesená",J517,0)</f>
        <v>0</v>
      </c>
      <c r="BI517" s="215">
        <f>IF(N517="nulová",J517,0)</f>
        <v>0</v>
      </c>
      <c r="BJ517" s="20" t="s">
        <v>143</v>
      </c>
      <c r="BK517" s="215">
        <f>ROUND(I517*H517,2)</f>
        <v>0</v>
      </c>
      <c r="BL517" s="20" t="s">
        <v>224</v>
      </c>
      <c r="BM517" s="214" t="s">
        <v>1147</v>
      </c>
    </row>
    <row r="518" s="2" customFormat="1">
      <c r="A518" s="41"/>
      <c r="B518" s="42"/>
      <c r="C518" s="43"/>
      <c r="D518" s="216" t="s">
        <v>145</v>
      </c>
      <c r="E518" s="43"/>
      <c r="F518" s="217" t="s">
        <v>1148</v>
      </c>
      <c r="G518" s="43"/>
      <c r="H518" s="43"/>
      <c r="I518" s="218"/>
      <c r="J518" s="43"/>
      <c r="K518" s="43"/>
      <c r="L518" s="47"/>
      <c r="M518" s="219"/>
      <c r="N518" s="220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145</v>
      </c>
      <c r="AU518" s="20" t="s">
        <v>143</v>
      </c>
    </row>
    <row r="519" s="2" customFormat="1" ht="24.15" customHeight="1">
      <c r="A519" s="41"/>
      <c r="B519" s="42"/>
      <c r="C519" s="203" t="s">
        <v>1149</v>
      </c>
      <c r="D519" s="203" t="s">
        <v>137</v>
      </c>
      <c r="E519" s="204" t="s">
        <v>1150</v>
      </c>
      <c r="F519" s="205" t="s">
        <v>1151</v>
      </c>
      <c r="G519" s="206" t="s">
        <v>140</v>
      </c>
      <c r="H519" s="207">
        <v>38.399999999999999</v>
      </c>
      <c r="I519" s="208"/>
      <c r="J519" s="209">
        <f>ROUND(I519*H519,2)</f>
        <v>0</v>
      </c>
      <c r="K519" s="205" t="s">
        <v>141</v>
      </c>
      <c r="L519" s="47"/>
      <c r="M519" s="210" t="s">
        <v>19</v>
      </c>
      <c r="N519" s="211" t="s">
        <v>43</v>
      </c>
      <c r="O519" s="87"/>
      <c r="P519" s="212">
        <f>O519*H519</f>
        <v>0</v>
      </c>
      <c r="Q519" s="212">
        <v>0.00013999999999999999</v>
      </c>
      <c r="R519" s="212">
        <f>Q519*H519</f>
        <v>0.0053759999999999997</v>
      </c>
      <c r="S519" s="212">
        <v>0</v>
      </c>
      <c r="T519" s="213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14" t="s">
        <v>224</v>
      </c>
      <c r="AT519" s="214" t="s">
        <v>137</v>
      </c>
      <c r="AU519" s="214" t="s">
        <v>143</v>
      </c>
      <c r="AY519" s="20" t="s">
        <v>134</v>
      </c>
      <c r="BE519" s="215">
        <f>IF(N519="základní",J519,0)</f>
        <v>0</v>
      </c>
      <c r="BF519" s="215">
        <f>IF(N519="snížená",J519,0)</f>
        <v>0</v>
      </c>
      <c r="BG519" s="215">
        <f>IF(N519="zákl. přenesená",J519,0)</f>
        <v>0</v>
      </c>
      <c r="BH519" s="215">
        <f>IF(N519="sníž. přenesená",J519,0)</f>
        <v>0</v>
      </c>
      <c r="BI519" s="215">
        <f>IF(N519="nulová",J519,0)</f>
        <v>0</v>
      </c>
      <c r="BJ519" s="20" t="s">
        <v>143</v>
      </c>
      <c r="BK519" s="215">
        <f>ROUND(I519*H519,2)</f>
        <v>0</v>
      </c>
      <c r="BL519" s="20" t="s">
        <v>224</v>
      </c>
      <c r="BM519" s="214" t="s">
        <v>1152</v>
      </c>
    </row>
    <row r="520" s="2" customFormat="1">
      <c r="A520" s="41"/>
      <c r="B520" s="42"/>
      <c r="C520" s="43"/>
      <c r="D520" s="216" t="s">
        <v>145</v>
      </c>
      <c r="E520" s="43"/>
      <c r="F520" s="217" t="s">
        <v>1153</v>
      </c>
      <c r="G520" s="43"/>
      <c r="H520" s="43"/>
      <c r="I520" s="218"/>
      <c r="J520" s="43"/>
      <c r="K520" s="43"/>
      <c r="L520" s="47"/>
      <c r="M520" s="219"/>
      <c r="N520" s="220"/>
      <c r="O520" s="87"/>
      <c r="P520" s="87"/>
      <c r="Q520" s="87"/>
      <c r="R520" s="87"/>
      <c r="S520" s="87"/>
      <c r="T520" s="88"/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T520" s="20" t="s">
        <v>145</v>
      </c>
      <c r="AU520" s="20" t="s">
        <v>143</v>
      </c>
    </row>
    <row r="521" s="2" customFormat="1" ht="16.5" customHeight="1">
      <c r="A521" s="41"/>
      <c r="B521" s="42"/>
      <c r="C521" s="203" t="s">
        <v>1154</v>
      </c>
      <c r="D521" s="203" t="s">
        <v>137</v>
      </c>
      <c r="E521" s="204" t="s">
        <v>1155</v>
      </c>
      <c r="F521" s="205" t="s">
        <v>1156</v>
      </c>
      <c r="G521" s="206" t="s">
        <v>140</v>
      </c>
      <c r="H521" s="207">
        <v>38.399999999999999</v>
      </c>
      <c r="I521" s="208"/>
      <c r="J521" s="209">
        <f>ROUND(I521*H521,2)</f>
        <v>0</v>
      </c>
      <c r="K521" s="205" t="s">
        <v>141</v>
      </c>
      <c r="L521" s="47"/>
      <c r="M521" s="210" t="s">
        <v>19</v>
      </c>
      <c r="N521" s="211" t="s">
        <v>43</v>
      </c>
      <c r="O521" s="87"/>
      <c r="P521" s="212">
        <f>O521*H521</f>
        <v>0</v>
      </c>
      <c r="Q521" s="212">
        <v>0</v>
      </c>
      <c r="R521" s="212">
        <f>Q521*H521</f>
        <v>0</v>
      </c>
      <c r="S521" s="212">
        <v>0</v>
      </c>
      <c r="T521" s="213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4" t="s">
        <v>224</v>
      </c>
      <c r="AT521" s="214" t="s">
        <v>137</v>
      </c>
      <c r="AU521" s="214" t="s">
        <v>143</v>
      </c>
      <c r="AY521" s="20" t="s">
        <v>134</v>
      </c>
      <c r="BE521" s="215">
        <f>IF(N521="základní",J521,0)</f>
        <v>0</v>
      </c>
      <c r="BF521" s="215">
        <f>IF(N521="snížená",J521,0)</f>
        <v>0</v>
      </c>
      <c r="BG521" s="215">
        <f>IF(N521="zákl. přenesená",J521,0)</f>
        <v>0</v>
      </c>
      <c r="BH521" s="215">
        <f>IF(N521="sníž. přenesená",J521,0)</f>
        <v>0</v>
      </c>
      <c r="BI521" s="215">
        <f>IF(N521="nulová",J521,0)</f>
        <v>0</v>
      </c>
      <c r="BJ521" s="20" t="s">
        <v>143</v>
      </c>
      <c r="BK521" s="215">
        <f>ROUND(I521*H521,2)</f>
        <v>0</v>
      </c>
      <c r="BL521" s="20" t="s">
        <v>224</v>
      </c>
      <c r="BM521" s="214" t="s">
        <v>1157</v>
      </c>
    </row>
    <row r="522" s="2" customFormat="1">
      <c r="A522" s="41"/>
      <c r="B522" s="42"/>
      <c r="C522" s="43"/>
      <c r="D522" s="216" t="s">
        <v>145</v>
      </c>
      <c r="E522" s="43"/>
      <c r="F522" s="217" t="s">
        <v>1158</v>
      </c>
      <c r="G522" s="43"/>
      <c r="H522" s="43"/>
      <c r="I522" s="218"/>
      <c r="J522" s="43"/>
      <c r="K522" s="43"/>
      <c r="L522" s="47"/>
      <c r="M522" s="219"/>
      <c r="N522" s="220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145</v>
      </c>
      <c r="AU522" s="20" t="s">
        <v>143</v>
      </c>
    </row>
    <row r="523" s="2" customFormat="1" ht="16.5" customHeight="1">
      <c r="A523" s="41"/>
      <c r="B523" s="42"/>
      <c r="C523" s="203" t="s">
        <v>1159</v>
      </c>
      <c r="D523" s="203" t="s">
        <v>137</v>
      </c>
      <c r="E523" s="204" t="s">
        <v>1160</v>
      </c>
      <c r="F523" s="205" t="s">
        <v>1161</v>
      </c>
      <c r="G523" s="206" t="s">
        <v>140</v>
      </c>
      <c r="H523" s="207">
        <v>38.399999999999999</v>
      </c>
      <c r="I523" s="208"/>
      <c r="J523" s="209">
        <f>ROUND(I523*H523,2)</f>
        <v>0</v>
      </c>
      <c r="K523" s="205" t="s">
        <v>141</v>
      </c>
      <c r="L523" s="47"/>
      <c r="M523" s="210" t="s">
        <v>19</v>
      </c>
      <c r="N523" s="211" t="s">
        <v>43</v>
      </c>
      <c r="O523" s="87"/>
      <c r="P523" s="212">
        <f>O523*H523</f>
        <v>0</v>
      </c>
      <c r="Q523" s="212">
        <v>0.00025999999999999998</v>
      </c>
      <c r="R523" s="212">
        <f>Q523*H523</f>
        <v>0.0099839999999999981</v>
      </c>
      <c r="S523" s="212">
        <v>0</v>
      </c>
      <c r="T523" s="213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14" t="s">
        <v>224</v>
      </c>
      <c r="AT523" s="214" t="s">
        <v>137</v>
      </c>
      <c r="AU523" s="214" t="s">
        <v>143</v>
      </c>
      <c r="AY523" s="20" t="s">
        <v>134</v>
      </c>
      <c r="BE523" s="215">
        <f>IF(N523="základní",J523,0)</f>
        <v>0</v>
      </c>
      <c r="BF523" s="215">
        <f>IF(N523="snížená",J523,0)</f>
        <v>0</v>
      </c>
      <c r="BG523" s="215">
        <f>IF(N523="zákl. přenesená",J523,0)</f>
        <v>0</v>
      </c>
      <c r="BH523" s="215">
        <f>IF(N523="sníž. přenesená",J523,0)</f>
        <v>0</v>
      </c>
      <c r="BI523" s="215">
        <f>IF(N523="nulová",J523,0)</f>
        <v>0</v>
      </c>
      <c r="BJ523" s="20" t="s">
        <v>143</v>
      </c>
      <c r="BK523" s="215">
        <f>ROUND(I523*H523,2)</f>
        <v>0</v>
      </c>
      <c r="BL523" s="20" t="s">
        <v>224</v>
      </c>
      <c r="BM523" s="214" t="s">
        <v>1162</v>
      </c>
    </row>
    <row r="524" s="2" customFormat="1">
      <c r="A524" s="41"/>
      <c r="B524" s="42"/>
      <c r="C524" s="43"/>
      <c r="D524" s="216" t="s">
        <v>145</v>
      </c>
      <c r="E524" s="43"/>
      <c r="F524" s="217" t="s">
        <v>1163</v>
      </c>
      <c r="G524" s="43"/>
      <c r="H524" s="43"/>
      <c r="I524" s="218"/>
      <c r="J524" s="43"/>
      <c r="K524" s="43"/>
      <c r="L524" s="47"/>
      <c r="M524" s="219"/>
      <c r="N524" s="220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145</v>
      </c>
      <c r="AU524" s="20" t="s">
        <v>143</v>
      </c>
    </row>
    <row r="525" s="2" customFormat="1" ht="24.15" customHeight="1">
      <c r="A525" s="41"/>
      <c r="B525" s="42"/>
      <c r="C525" s="203" t="s">
        <v>1164</v>
      </c>
      <c r="D525" s="203" t="s">
        <v>137</v>
      </c>
      <c r="E525" s="204" t="s">
        <v>1165</v>
      </c>
      <c r="F525" s="205" t="s">
        <v>1166</v>
      </c>
      <c r="G525" s="206" t="s">
        <v>140</v>
      </c>
      <c r="H525" s="207">
        <v>38.399999999999999</v>
      </c>
      <c r="I525" s="208"/>
      <c r="J525" s="209">
        <f>ROUND(I525*H525,2)</f>
        <v>0</v>
      </c>
      <c r="K525" s="205" t="s">
        <v>141</v>
      </c>
      <c r="L525" s="47"/>
      <c r="M525" s="210" t="s">
        <v>19</v>
      </c>
      <c r="N525" s="211" t="s">
        <v>43</v>
      </c>
      <c r="O525" s="87"/>
      <c r="P525" s="212">
        <f>O525*H525</f>
        <v>0</v>
      </c>
      <c r="Q525" s="212">
        <v>0.00014999999999999999</v>
      </c>
      <c r="R525" s="212">
        <f>Q525*H525</f>
        <v>0.0057599999999999995</v>
      </c>
      <c r="S525" s="212">
        <v>0</v>
      </c>
      <c r="T525" s="213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14" t="s">
        <v>224</v>
      </c>
      <c r="AT525" s="214" t="s">
        <v>137</v>
      </c>
      <c r="AU525" s="214" t="s">
        <v>143</v>
      </c>
      <c r="AY525" s="20" t="s">
        <v>134</v>
      </c>
      <c r="BE525" s="215">
        <f>IF(N525="základní",J525,0)</f>
        <v>0</v>
      </c>
      <c r="BF525" s="215">
        <f>IF(N525="snížená",J525,0)</f>
        <v>0</v>
      </c>
      <c r="BG525" s="215">
        <f>IF(N525="zákl. přenesená",J525,0)</f>
        <v>0</v>
      </c>
      <c r="BH525" s="215">
        <f>IF(N525="sníž. přenesená",J525,0)</f>
        <v>0</v>
      </c>
      <c r="BI525" s="215">
        <f>IF(N525="nulová",J525,0)</f>
        <v>0</v>
      </c>
      <c r="BJ525" s="20" t="s">
        <v>143</v>
      </c>
      <c r="BK525" s="215">
        <f>ROUND(I525*H525,2)</f>
        <v>0</v>
      </c>
      <c r="BL525" s="20" t="s">
        <v>224</v>
      </c>
      <c r="BM525" s="214" t="s">
        <v>1167</v>
      </c>
    </row>
    <row r="526" s="2" customFormat="1">
      <c r="A526" s="41"/>
      <c r="B526" s="42"/>
      <c r="C526" s="43"/>
      <c r="D526" s="216" t="s">
        <v>145</v>
      </c>
      <c r="E526" s="43"/>
      <c r="F526" s="217" t="s">
        <v>1168</v>
      </c>
      <c r="G526" s="43"/>
      <c r="H526" s="43"/>
      <c r="I526" s="218"/>
      <c r="J526" s="43"/>
      <c r="K526" s="43"/>
      <c r="L526" s="47"/>
      <c r="M526" s="219"/>
      <c r="N526" s="220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145</v>
      </c>
      <c r="AU526" s="20" t="s">
        <v>143</v>
      </c>
    </row>
    <row r="527" s="2" customFormat="1" ht="21.75" customHeight="1">
      <c r="A527" s="41"/>
      <c r="B527" s="42"/>
      <c r="C527" s="203" t="s">
        <v>1169</v>
      </c>
      <c r="D527" s="203" t="s">
        <v>137</v>
      </c>
      <c r="E527" s="204" t="s">
        <v>1170</v>
      </c>
      <c r="F527" s="205" t="s">
        <v>1171</v>
      </c>
      <c r="G527" s="206" t="s">
        <v>140</v>
      </c>
      <c r="H527" s="207">
        <v>76.799999999999997</v>
      </c>
      <c r="I527" s="208"/>
      <c r="J527" s="209">
        <f>ROUND(I527*H527,2)</f>
        <v>0</v>
      </c>
      <c r="K527" s="205" t="s">
        <v>141</v>
      </c>
      <c r="L527" s="47"/>
      <c r="M527" s="210" t="s">
        <v>19</v>
      </c>
      <c r="N527" s="211" t="s">
        <v>43</v>
      </c>
      <c r="O527" s="87"/>
      <c r="P527" s="212">
        <f>O527*H527</f>
        <v>0</v>
      </c>
      <c r="Q527" s="212">
        <v>1.0000000000000001E-05</v>
      </c>
      <c r="R527" s="212">
        <f>Q527*H527</f>
        <v>0.00076800000000000002</v>
      </c>
      <c r="S527" s="212">
        <v>0</v>
      </c>
      <c r="T527" s="213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14" t="s">
        <v>224</v>
      </c>
      <c r="AT527" s="214" t="s">
        <v>137</v>
      </c>
      <c r="AU527" s="214" t="s">
        <v>143</v>
      </c>
      <c r="AY527" s="20" t="s">
        <v>134</v>
      </c>
      <c r="BE527" s="215">
        <f>IF(N527="základní",J527,0)</f>
        <v>0</v>
      </c>
      <c r="BF527" s="215">
        <f>IF(N527="snížená",J527,0)</f>
        <v>0</v>
      </c>
      <c r="BG527" s="215">
        <f>IF(N527="zákl. přenesená",J527,0)</f>
        <v>0</v>
      </c>
      <c r="BH527" s="215">
        <f>IF(N527="sníž. přenesená",J527,0)</f>
        <v>0</v>
      </c>
      <c r="BI527" s="215">
        <f>IF(N527="nulová",J527,0)</f>
        <v>0</v>
      </c>
      <c r="BJ527" s="20" t="s">
        <v>143</v>
      </c>
      <c r="BK527" s="215">
        <f>ROUND(I527*H527,2)</f>
        <v>0</v>
      </c>
      <c r="BL527" s="20" t="s">
        <v>224</v>
      </c>
      <c r="BM527" s="214" t="s">
        <v>1172</v>
      </c>
    </row>
    <row r="528" s="2" customFormat="1">
      <c r="A528" s="41"/>
      <c r="B528" s="42"/>
      <c r="C528" s="43"/>
      <c r="D528" s="216" t="s">
        <v>145</v>
      </c>
      <c r="E528" s="43"/>
      <c r="F528" s="217" t="s">
        <v>1173</v>
      </c>
      <c r="G528" s="43"/>
      <c r="H528" s="43"/>
      <c r="I528" s="218"/>
      <c r="J528" s="43"/>
      <c r="K528" s="43"/>
      <c r="L528" s="47"/>
      <c r="M528" s="219"/>
      <c r="N528" s="220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145</v>
      </c>
      <c r="AU528" s="20" t="s">
        <v>143</v>
      </c>
    </row>
    <row r="529" s="2" customFormat="1" ht="24.15" customHeight="1">
      <c r="A529" s="41"/>
      <c r="B529" s="42"/>
      <c r="C529" s="203" t="s">
        <v>1174</v>
      </c>
      <c r="D529" s="203" t="s">
        <v>137</v>
      </c>
      <c r="E529" s="204" t="s">
        <v>1175</v>
      </c>
      <c r="F529" s="205" t="s">
        <v>1176</v>
      </c>
      <c r="G529" s="206" t="s">
        <v>386</v>
      </c>
      <c r="H529" s="265"/>
      <c r="I529" s="208"/>
      <c r="J529" s="209">
        <f>ROUND(I529*H529,2)</f>
        <v>0</v>
      </c>
      <c r="K529" s="205" t="s">
        <v>141</v>
      </c>
      <c r="L529" s="47"/>
      <c r="M529" s="210" t="s">
        <v>19</v>
      </c>
      <c r="N529" s="211" t="s">
        <v>43</v>
      </c>
      <c r="O529" s="87"/>
      <c r="P529" s="212">
        <f>O529*H529</f>
        <v>0</v>
      </c>
      <c r="Q529" s="212">
        <v>0</v>
      </c>
      <c r="R529" s="212">
        <f>Q529*H529</f>
        <v>0</v>
      </c>
      <c r="S529" s="212">
        <v>0</v>
      </c>
      <c r="T529" s="213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14" t="s">
        <v>224</v>
      </c>
      <c r="AT529" s="214" t="s">
        <v>137</v>
      </c>
      <c r="AU529" s="214" t="s">
        <v>143</v>
      </c>
      <c r="AY529" s="20" t="s">
        <v>134</v>
      </c>
      <c r="BE529" s="215">
        <f>IF(N529="základní",J529,0)</f>
        <v>0</v>
      </c>
      <c r="BF529" s="215">
        <f>IF(N529="snížená",J529,0)</f>
        <v>0</v>
      </c>
      <c r="BG529" s="215">
        <f>IF(N529="zákl. přenesená",J529,0)</f>
        <v>0</v>
      </c>
      <c r="BH529" s="215">
        <f>IF(N529="sníž. přenesená",J529,0)</f>
        <v>0</v>
      </c>
      <c r="BI529" s="215">
        <f>IF(N529="nulová",J529,0)</f>
        <v>0</v>
      </c>
      <c r="BJ529" s="20" t="s">
        <v>143</v>
      </c>
      <c r="BK529" s="215">
        <f>ROUND(I529*H529,2)</f>
        <v>0</v>
      </c>
      <c r="BL529" s="20" t="s">
        <v>224</v>
      </c>
      <c r="BM529" s="214" t="s">
        <v>1177</v>
      </c>
    </row>
    <row r="530" s="2" customFormat="1">
      <c r="A530" s="41"/>
      <c r="B530" s="42"/>
      <c r="C530" s="43"/>
      <c r="D530" s="216" t="s">
        <v>145</v>
      </c>
      <c r="E530" s="43"/>
      <c r="F530" s="217" t="s">
        <v>1178</v>
      </c>
      <c r="G530" s="43"/>
      <c r="H530" s="43"/>
      <c r="I530" s="218"/>
      <c r="J530" s="43"/>
      <c r="K530" s="43"/>
      <c r="L530" s="47"/>
      <c r="M530" s="219"/>
      <c r="N530" s="220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145</v>
      </c>
      <c r="AU530" s="20" t="s">
        <v>143</v>
      </c>
    </row>
    <row r="531" s="12" customFormat="1" ht="22.8" customHeight="1">
      <c r="A531" s="12"/>
      <c r="B531" s="187"/>
      <c r="C531" s="188"/>
      <c r="D531" s="189" t="s">
        <v>70</v>
      </c>
      <c r="E531" s="201" t="s">
        <v>1179</v>
      </c>
      <c r="F531" s="201" t="s">
        <v>1180</v>
      </c>
      <c r="G531" s="188"/>
      <c r="H531" s="188"/>
      <c r="I531" s="191"/>
      <c r="J531" s="202">
        <f>BK531</f>
        <v>0</v>
      </c>
      <c r="K531" s="188"/>
      <c r="L531" s="193"/>
      <c r="M531" s="194"/>
      <c r="N531" s="195"/>
      <c r="O531" s="195"/>
      <c r="P531" s="196">
        <f>SUM(P532:P553)</f>
        <v>0</v>
      </c>
      <c r="Q531" s="195"/>
      <c r="R531" s="196">
        <f>SUM(R532:R553)</f>
        <v>0.22039540000000002</v>
      </c>
      <c r="S531" s="195"/>
      <c r="T531" s="197">
        <f>SUM(T532:T553)</f>
        <v>0.073260000000000006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198" t="s">
        <v>143</v>
      </c>
      <c r="AT531" s="199" t="s">
        <v>70</v>
      </c>
      <c r="AU531" s="199" t="s">
        <v>79</v>
      </c>
      <c r="AY531" s="198" t="s">
        <v>134</v>
      </c>
      <c r="BK531" s="200">
        <f>SUM(BK532:BK553)</f>
        <v>0</v>
      </c>
    </row>
    <row r="532" s="2" customFormat="1" ht="24.15" customHeight="1">
      <c r="A532" s="41"/>
      <c r="B532" s="42"/>
      <c r="C532" s="203" t="s">
        <v>1181</v>
      </c>
      <c r="D532" s="203" t="s">
        <v>137</v>
      </c>
      <c r="E532" s="204" t="s">
        <v>1182</v>
      </c>
      <c r="F532" s="205" t="s">
        <v>1183</v>
      </c>
      <c r="G532" s="206" t="s">
        <v>140</v>
      </c>
      <c r="H532" s="207">
        <v>19.600000000000001</v>
      </c>
      <c r="I532" s="208"/>
      <c r="J532" s="209">
        <f>ROUND(I532*H532,2)</f>
        <v>0</v>
      </c>
      <c r="K532" s="205" t="s">
        <v>141</v>
      </c>
      <c r="L532" s="47"/>
      <c r="M532" s="210" t="s">
        <v>19</v>
      </c>
      <c r="N532" s="211" t="s">
        <v>43</v>
      </c>
      <c r="O532" s="87"/>
      <c r="P532" s="212">
        <f>O532*H532</f>
        <v>0</v>
      </c>
      <c r="Q532" s="212">
        <v>0</v>
      </c>
      <c r="R532" s="212">
        <f>Q532*H532</f>
        <v>0</v>
      </c>
      <c r="S532" s="212">
        <v>0</v>
      </c>
      <c r="T532" s="213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4" t="s">
        <v>224</v>
      </c>
      <c r="AT532" s="214" t="s">
        <v>137</v>
      </c>
      <c r="AU532" s="214" t="s">
        <v>143</v>
      </c>
      <c r="AY532" s="20" t="s">
        <v>134</v>
      </c>
      <c r="BE532" s="215">
        <f>IF(N532="základní",J532,0)</f>
        <v>0</v>
      </c>
      <c r="BF532" s="215">
        <f>IF(N532="snížená",J532,0)</f>
        <v>0</v>
      </c>
      <c r="BG532" s="215">
        <f>IF(N532="zákl. přenesená",J532,0)</f>
        <v>0</v>
      </c>
      <c r="BH532" s="215">
        <f>IF(N532="sníž. přenesená",J532,0)</f>
        <v>0</v>
      </c>
      <c r="BI532" s="215">
        <f>IF(N532="nulová",J532,0)</f>
        <v>0</v>
      </c>
      <c r="BJ532" s="20" t="s">
        <v>143</v>
      </c>
      <c r="BK532" s="215">
        <f>ROUND(I532*H532,2)</f>
        <v>0</v>
      </c>
      <c r="BL532" s="20" t="s">
        <v>224</v>
      </c>
      <c r="BM532" s="214" t="s">
        <v>1184</v>
      </c>
    </row>
    <row r="533" s="2" customFormat="1">
      <c r="A533" s="41"/>
      <c r="B533" s="42"/>
      <c r="C533" s="43"/>
      <c r="D533" s="216" t="s">
        <v>145</v>
      </c>
      <c r="E533" s="43"/>
      <c r="F533" s="217" t="s">
        <v>1185</v>
      </c>
      <c r="G533" s="43"/>
      <c r="H533" s="43"/>
      <c r="I533" s="218"/>
      <c r="J533" s="43"/>
      <c r="K533" s="43"/>
      <c r="L533" s="47"/>
      <c r="M533" s="219"/>
      <c r="N533" s="220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145</v>
      </c>
      <c r="AU533" s="20" t="s">
        <v>143</v>
      </c>
    </row>
    <row r="534" s="2" customFormat="1" ht="16.5" customHeight="1">
      <c r="A534" s="41"/>
      <c r="B534" s="42"/>
      <c r="C534" s="203" t="s">
        <v>1186</v>
      </c>
      <c r="D534" s="203" t="s">
        <v>137</v>
      </c>
      <c r="E534" s="204" t="s">
        <v>1187</v>
      </c>
      <c r="F534" s="205" t="s">
        <v>1188</v>
      </c>
      <c r="G534" s="206" t="s">
        <v>140</v>
      </c>
      <c r="H534" s="207">
        <v>19.600000000000001</v>
      </c>
      <c r="I534" s="208"/>
      <c r="J534" s="209">
        <f>ROUND(I534*H534,2)</f>
        <v>0</v>
      </c>
      <c r="K534" s="205" t="s">
        <v>141</v>
      </c>
      <c r="L534" s="47"/>
      <c r="M534" s="210" t="s">
        <v>19</v>
      </c>
      <c r="N534" s="211" t="s">
        <v>43</v>
      </c>
      <c r="O534" s="87"/>
      <c r="P534" s="212">
        <f>O534*H534</f>
        <v>0</v>
      </c>
      <c r="Q534" s="212">
        <v>3.0000000000000001E-05</v>
      </c>
      <c r="R534" s="212">
        <f>Q534*H534</f>
        <v>0.00058800000000000009</v>
      </c>
      <c r="S534" s="212">
        <v>0</v>
      </c>
      <c r="T534" s="213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14" t="s">
        <v>224</v>
      </c>
      <c r="AT534" s="214" t="s">
        <v>137</v>
      </c>
      <c r="AU534" s="214" t="s">
        <v>143</v>
      </c>
      <c r="AY534" s="20" t="s">
        <v>134</v>
      </c>
      <c r="BE534" s="215">
        <f>IF(N534="základní",J534,0)</f>
        <v>0</v>
      </c>
      <c r="BF534" s="215">
        <f>IF(N534="snížená",J534,0)</f>
        <v>0</v>
      </c>
      <c r="BG534" s="215">
        <f>IF(N534="zákl. přenesená",J534,0)</f>
        <v>0</v>
      </c>
      <c r="BH534" s="215">
        <f>IF(N534="sníž. přenesená",J534,0)</f>
        <v>0</v>
      </c>
      <c r="BI534" s="215">
        <f>IF(N534="nulová",J534,0)</f>
        <v>0</v>
      </c>
      <c r="BJ534" s="20" t="s">
        <v>143</v>
      </c>
      <c r="BK534" s="215">
        <f>ROUND(I534*H534,2)</f>
        <v>0</v>
      </c>
      <c r="BL534" s="20" t="s">
        <v>224</v>
      </c>
      <c r="BM534" s="214" t="s">
        <v>1189</v>
      </c>
    </row>
    <row r="535" s="2" customFormat="1">
      <c r="A535" s="41"/>
      <c r="B535" s="42"/>
      <c r="C535" s="43"/>
      <c r="D535" s="216" t="s">
        <v>145</v>
      </c>
      <c r="E535" s="43"/>
      <c r="F535" s="217" t="s">
        <v>1190</v>
      </c>
      <c r="G535" s="43"/>
      <c r="H535" s="43"/>
      <c r="I535" s="218"/>
      <c r="J535" s="43"/>
      <c r="K535" s="43"/>
      <c r="L535" s="47"/>
      <c r="M535" s="219"/>
      <c r="N535" s="220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145</v>
      </c>
      <c r="AU535" s="20" t="s">
        <v>143</v>
      </c>
    </row>
    <row r="536" s="2" customFormat="1" ht="24.15" customHeight="1">
      <c r="A536" s="41"/>
      <c r="B536" s="42"/>
      <c r="C536" s="203" t="s">
        <v>1191</v>
      </c>
      <c r="D536" s="203" t="s">
        <v>137</v>
      </c>
      <c r="E536" s="204" t="s">
        <v>1192</v>
      </c>
      <c r="F536" s="205" t="s">
        <v>1193</v>
      </c>
      <c r="G536" s="206" t="s">
        <v>140</v>
      </c>
      <c r="H536" s="207">
        <v>19.600000000000001</v>
      </c>
      <c r="I536" s="208"/>
      <c r="J536" s="209">
        <f>ROUND(I536*H536,2)</f>
        <v>0</v>
      </c>
      <c r="K536" s="205" t="s">
        <v>141</v>
      </c>
      <c r="L536" s="47"/>
      <c r="M536" s="210" t="s">
        <v>19</v>
      </c>
      <c r="N536" s="211" t="s">
        <v>43</v>
      </c>
      <c r="O536" s="87"/>
      <c r="P536" s="212">
        <f>O536*H536</f>
        <v>0</v>
      </c>
      <c r="Q536" s="212">
        <v>0.0075799999999999999</v>
      </c>
      <c r="R536" s="212">
        <f>Q536*H536</f>
        <v>0.14856800000000001</v>
      </c>
      <c r="S536" s="212">
        <v>0</v>
      </c>
      <c r="T536" s="213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14" t="s">
        <v>224</v>
      </c>
      <c r="AT536" s="214" t="s">
        <v>137</v>
      </c>
      <c r="AU536" s="214" t="s">
        <v>143</v>
      </c>
      <c r="AY536" s="20" t="s">
        <v>134</v>
      </c>
      <c r="BE536" s="215">
        <f>IF(N536="základní",J536,0)</f>
        <v>0</v>
      </c>
      <c r="BF536" s="215">
        <f>IF(N536="snížená",J536,0)</f>
        <v>0</v>
      </c>
      <c r="BG536" s="215">
        <f>IF(N536="zákl. přenesená",J536,0)</f>
        <v>0</v>
      </c>
      <c r="BH536" s="215">
        <f>IF(N536="sníž. přenesená",J536,0)</f>
        <v>0</v>
      </c>
      <c r="BI536" s="215">
        <f>IF(N536="nulová",J536,0)</f>
        <v>0</v>
      </c>
      <c r="BJ536" s="20" t="s">
        <v>143</v>
      </c>
      <c r="BK536" s="215">
        <f>ROUND(I536*H536,2)</f>
        <v>0</v>
      </c>
      <c r="BL536" s="20" t="s">
        <v>224</v>
      </c>
      <c r="BM536" s="214" t="s">
        <v>1194</v>
      </c>
    </row>
    <row r="537" s="2" customFormat="1">
      <c r="A537" s="41"/>
      <c r="B537" s="42"/>
      <c r="C537" s="43"/>
      <c r="D537" s="216" t="s">
        <v>145</v>
      </c>
      <c r="E537" s="43"/>
      <c r="F537" s="217" t="s">
        <v>1195</v>
      </c>
      <c r="G537" s="43"/>
      <c r="H537" s="43"/>
      <c r="I537" s="218"/>
      <c r="J537" s="43"/>
      <c r="K537" s="43"/>
      <c r="L537" s="47"/>
      <c r="M537" s="219"/>
      <c r="N537" s="220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145</v>
      </c>
      <c r="AU537" s="20" t="s">
        <v>143</v>
      </c>
    </row>
    <row r="538" s="2" customFormat="1" ht="16.5" customHeight="1">
      <c r="A538" s="41"/>
      <c r="B538" s="42"/>
      <c r="C538" s="203" t="s">
        <v>1196</v>
      </c>
      <c r="D538" s="203" t="s">
        <v>137</v>
      </c>
      <c r="E538" s="204" t="s">
        <v>1197</v>
      </c>
      <c r="F538" s="205" t="s">
        <v>1198</v>
      </c>
      <c r="G538" s="206" t="s">
        <v>140</v>
      </c>
      <c r="H538" s="207">
        <v>22</v>
      </c>
      <c r="I538" s="208"/>
      <c r="J538" s="209">
        <f>ROUND(I538*H538,2)</f>
        <v>0</v>
      </c>
      <c r="K538" s="205" t="s">
        <v>141</v>
      </c>
      <c r="L538" s="47"/>
      <c r="M538" s="210" t="s">
        <v>19</v>
      </c>
      <c r="N538" s="211" t="s">
        <v>43</v>
      </c>
      <c r="O538" s="87"/>
      <c r="P538" s="212">
        <f>O538*H538</f>
        <v>0</v>
      </c>
      <c r="Q538" s="212">
        <v>0</v>
      </c>
      <c r="R538" s="212">
        <f>Q538*H538</f>
        <v>0</v>
      </c>
      <c r="S538" s="212">
        <v>0.0030000000000000001</v>
      </c>
      <c r="T538" s="213">
        <f>S538*H538</f>
        <v>0.066000000000000003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4" t="s">
        <v>224</v>
      </c>
      <c r="AT538" s="214" t="s">
        <v>137</v>
      </c>
      <c r="AU538" s="214" t="s">
        <v>143</v>
      </c>
      <c r="AY538" s="20" t="s">
        <v>134</v>
      </c>
      <c r="BE538" s="215">
        <f>IF(N538="základní",J538,0)</f>
        <v>0</v>
      </c>
      <c r="BF538" s="215">
        <f>IF(N538="snížená",J538,0)</f>
        <v>0</v>
      </c>
      <c r="BG538" s="215">
        <f>IF(N538="zákl. přenesená",J538,0)</f>
        <v>0</v>
      </c>
      <c r="BH538" s="215">
        <f>IF(N538="sníž. přenesená",J538,0)</f>
        <v>0</v>
      </c>
      <c r="BI538" s="215">
        <f>IF(N538="nulová",J538,0)</f>
        <v>0</v>
      </c>
      <c r="BJ538" s="20" t="s">
        <v>143</v>
      </c>
      <c r="BK538" s="215">
        <f>ROUND(I538*H538,2)</f>
        <v>0</v>
      </c>
      <c r="BL538" s="20" t="s">
        <v>224</v>
      </c>
      <c r="BM538" s="214" t="s">
        <v>1199</v>
      </c>
    </row>
    <row r="539" s="2" customFormat="1">
      <c r="A539" s="41"/>
      <c r="B539" s="42"/>
      <c r="C539" s="43"/>
      <c r="D539" s="216" t="s">
        <v>145</v>
      </c>
      <c r="E539" s="43"/>
      <c r="F539" s="217" t="s">
        <v>1200</v>
      </c>
      <c r="G539" s="43"/>
      <c r="H539" s="43"/>
      <c r="I539" s="218"/>
      <c r="J539" s="43"/>
      <c r="K539" s="43"/>
      <c r="L539" s="47"/>
      <c r="M539" s="219"/>
      <c r="N539" s="220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145</v>
      </c>
      <c r="AU539" s="20" t="s">
        <v>143</v>
      </c>
    </row>
    <row r="540" s="2" customFormat="1" ht="16.5" customHeight="1">
      <c r="A540" s="41"/>
      <c r="B540" s="42"/>
      <c r="C540" s="203" t="s">
        <v>1201</v>
      </c>
      <c r="D540" s="203" t="s">
        <v>137</v>
      </c>
      <c r="E540" s="204" t="s">
        <v>1202</v>
      </c>
      <c r="F540" s="205" t="s">
        <v>1203</v>
      </c>
      <c r="G540" s="206" t="s">
        <v>140</v>
      </c>
      <c r="H540" s="207">
        <v>19.600000000000001</v>
      </c>
      <c r="I540" s="208"/>
      <c r="J540" s="209">
        <f>ROUND(I540*H540,2)</f>
        <v>0</v>
      </c>
      <c r="K540" s="205" t="s">
        <v>141</v>
      </c>
      <c r="L540" s="47"/>
      <c r="M540" s="210" t="s">
        <v>19</v>
      </c>
      <c r="N540" s="211" t="s">
        <v>43</v>
      </c>
      <c r="O540" s="87"/>
      <c r="P540" s="212">
        <f>O540*H540</f>
        <v>0</v>
      </c>
      <c r="Q540" s="212">
        <v>0.00029999999999999997</v>
      </c>
      <c r="R540" s="212">
        <f>Q540*H540</f>
        <v>0.0058799999999999998</v>
      </c>
      <c r="S540" s="212">
        <v>0</v>
      </c>
      <c r="T540" s="213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4" t="s">
        <v>224</v>
      </c>
      <c r="AT540" s="214" t="s">
        <v>137</v>
      </c>
      <c r="AU540" s="214" t="s">
        <v>143</v>
      </c>
      <c r="AY540" s="20" t="s">
        <v>134</v>
      </c>
      <c r="BE540" s="215">
        <f>IF(N540="základní",J540,0)</f>
        <v>0</v>
      </c>
      <c r="BF540" s="215">
        <f>IF(N540="snížená",J540,0)</f>
        <v>0</v>
      </c>
      <c r="BG540" s="215">
        <f>IF(N540="zákl. přenesená",J540,0)</f>
        <v>0</v>
      </c>
      <c r="BH540" s="215">
        <f>IF(N540="sníž. přenesená",J540,0)</f>
        <v>0</v>
      </c>
      <c r="BI540" s="215">
        <f>IF(N540="nulová",J540,0)</f>
        <v>0</v>
      </c>
      <c r="BJ540" s="20" t="s">
        <v>143</v>
      </c>
      <c r="BK540" s="215">
        <f>ROUND(I540*H540,2)</f>
        <v>0</v>
      </c>
      <c r="BL540" s="20" t="s">
        <v>224</v>
      </c>
      <c r="BM540" s="214" t="s">
        <v>1204</v>
      </c>
    </row>
    <row r="541" s="2" customFormat="1">
      <c r="A541" s="41"/>
      <c r="B541" s="42"/>
      <c r="C541" s="43"/>
      <c r="D541" s="216" t="s">
        <v>145</v>
      </c>
      <c r="E541" s="43"/>
      <c r="F541" s="217" t="s">
        <v>1205</v>
      </c>
      <c r="G541" s="43"/>
      <c r="H541" s="43"/>
      <c r="I541" s="218"/>
      <c r="J541" s="43"/>
      <c r="K541" s="43"/>
      <c r="L541" s="47"/>
      <c r="M541" s="219"/>
      <c r="N541" s="220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145</v>
      </c>
      <c r="AU541" s="20" t="s">
        <v>143</v>
      </c>
    </row>
    <row r="542" s="2" customFormat="1" ht="16.5" customHeight="1">
      <c r="A542" s="41"/>
      <c r="B542" s="42"/>
      <c r="C542" s="255" t="s">
        <v>1206</v>
      </c>
      <c r="D542" s="255" t="s">
        <v>237</v>
      </c>
      <c r="E542" s="256" t="s">
        <v>1207</v>
      </c>
      <c r="F542" s="257" t="s">
        <v>1208</v>
      </c>
      <c r="G542" s="258" t="s">
        <v>140</v>
      </c>
      <c r="H542" s="259">
        <v>21.559999999999999</v>
      </c>
      <c r="I542" s="260"/>
      <c r="J542" s="261">
        <f>ROUND(I542*H542,2)</f>
        <v>0</v>
      </c>
      <c r="K542" s="257" t="s">
        <v>141</v>
      </c>
      <c r="L542" s="262"/>
      <c r="M542" s="263" t="s">
        <v>19</v>
      </c>
      <c r="N542" s="264" t="s">
        <v>43</v>
      </c>
      <c r="O542" s="87"/>
      <c r="P542" s="212">
        <f>O542*H542</f>
        <v>0</v>
      </c>
      <c r="Q542" s="212">
        <v>0.00264</v>
      </c>
      <c r="R542" s="212">
        <f>Q542*H542</f>
        <v>0.056918399999999994</v>
      </c>
      <c r="S542" s="212">
        <v>0</v>
      </c>
      <c r="T542" s="213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14" t="s">
        <v>307</v>
      </c>
      <c r="AT542" s="214" t="s">
        <v>237</v>
      </c>
      <c r="AU542" s="214" t="s">
        <v>143</v>
      </c>
      <c r="AY542" s="20" t="s">
        <v>134</v>
      </c>
      <c r="BE542" s="215">
        <f>IF(N542="základní",J542,0)</f>
        <v>0</v>
      </c>
      <c r="BF542" s="215">
        <f>IF(N542="snížená",J542,0)</f>
        <v>0</v>
      </c>
      <c r="BG542" s="215">
        <f>IF(N542="zákl. přenesená",J542,0)</f>
        <v>0</v>
      </c>
      <c r="BH542" s="215">
        <f>IF(N542="sníž. přenesená",J542,0)</f>
        <v>0</v>
      </c>
      <c r="BI542" s="215">
        <f>IF(N542="nulová",J542,0)</f>
        <v>0</v>
      </c>
      <c r="BJ542" s="20" t="s">
        <v>143</v>
      </c>
      <c r="BK542" s="215">
        <f>ROUND(I542*H542,2)</f>
        <v>0</v>
      </c>
      <c r="BL542" s="20" t="s">
        <v>224</v>
      </c>
      <c r="BM542" s="214" t="s">
        <v>1209</v>
      </c>
    </row>
    <row r="543" s="13" customFormat="1">
      <c r="A543" s="13"/>
      <c r="B543" s="221"/>
      <c r="C543" s="222"/>
      <c r="D543" s="223" t="s">
        <v>160</v>
      </c>
      <c r="E543" s="224" t="s">
        <v>19</v>
      </c>
      <c r="F543" s="225" t="s">
        <v>1210</v>
      </c>
      <c r="G543" s="222"/>
      <c r="H543" s="226">
        <v>21.559999999999999</v>
      </c>
      <c r="I543" s="227"/>
      <c r="J543" s="222"/>
      <c r="K543" s="222"/>
      <c r="L543" s="228"/>
      <c r="M543" s="229"/>
      <c r="N543" s="230"/>
      <c r="O543" s="230"/>
      <c r="P543" s="230"/>
      <c r="Q543" s="230"/>
      <c r="R543" s="230"/>
      <c r="S543" s="230"/>
      <c r="T543" s="231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2" t="s">
        <v>160</v>
      </c>
      <c r="AU543" s="232" t="s">
        <v>143</v>
      </c>
      <c r="AV543" s="13" t="s">
        <v>143</v>
      </c>
      <c r="AW543" s="13" t="s">
        <v>32</v>
      </c>
      <c r="AX543" s="13" t="s">
        <v>79</v>
      </c>
      <c r="AY543" s="232" t="s">
        <v>134</v>
      </c>
    </row>
    <row r="544" s="2" customFormat="1" ht="16.5" customHeight="1">
      <c r="A544" s="41"/>
      <c r="B544" s="42"/>
      <c r="C544" s="203" t="s">
        <v>1211</v>
      </c>
      <c r="D544" s="203" t="s">
        <v>137</v>
      </c>
      <c r="E544" s="204" t="s">
        <v>1212</v>
      </c>
      <c r="F544" s="205" t="s">
        <v>1213</v>
      </c>
      <c r="G544" s="206" t="s">
        <v>149</v>
      </c>
      <c r="H544" s="207">
        <v>10.65</v>
      </c>
      <c r="I544" s="208"/>
      <c r="J544" s="209">
        <f>ROUND(I544*H544,2)</f>
        <v>0</v>
      </c>
      <c r="K544" s="205" t="s">
        <v>141</v>
      </c>
      <c r="L544" s="47"/>
      <c r="M544" s="210" t="s">
        <v>19</v>
      </c>
      <c r="N544" s="211" t="s">
        <v>43</v>
      </c>
      <c r="O544" s="87"/>
      <c r="P544" s="212">
        <f>O544*H544</f>
        <v>0</v>
      </c>
      <c r="Q544" s="212">
        <v>2.0000000000000002E-05</v>
      </c>
      <c r="R544" s="212">
        <f>Q544*H544</f>
        <v>0.00021300000000000003</v>
      </c>
      <c r="S544" s="212">
        <v>0</v>
      </c>
      <c r="T544" s="213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4" t="s">
        <v>224</v>
      </c>
      <c r="AT544" s="214" t="s">
        <v>137</v>
      </c>
      <c r="AU544" s="214" t="s">
        <v>143</v>
      </c>
      <c r="AY544" s="20" t="s">
        <v>134</v>
      </c>
      <c r="BE544" s="215">
        <f>IF(N544="základní",J544,0)</f>
        <v>0</v>
      </c>
      <c r="BF544" s="215">
        <f>IF(N544="snížená",J544,0)</f>
        <v>0</v>
      </c>
      <c r="BG544" s="215">
        <f>IF(N544="zákl. přenesená",J544,0)</f>
        <v>0</v>
      </c>
      <c r="BH544" s="215">
        <f>IF(N544="sníž. přenesená",J544,0)</f>
        <v>0</v>
      </c>
      <c r="BI544" s="215">
        <f>IF(N544="nulová",J544,0)</f>
        <v>0</v>
      </c>
      <c r="BJ544" s="20" t="s">
        <v>143</v>
      </c>
      <c r="BK544" s="215">
        <f>ROUND(I544*H544,2)</f>
        <v>0</v>
      </c>
      <c r="BL544" s="20" t="s">
        <v>224</v>
      </c>
      <c r="BM544" s="214" t="s">
        <v>1214</v>
      </c>
    </row>
    <row r="545" s="2" customFormat="1">
      <c r="A545" s="41"/>
      <c r="B545" s="42"/>
      <c r="C545" s="43"/>
      <c r="D545" s="216" t="s">
        <v>145</v>
      </c>
      <c r="E545" s="43"/>
      <c r="F545" s="217" t="s">
        <v>1215</v>
      </c>
      <c r="G545" s="43"/>
      <c r="H545" s="43"/>
      <c r="I545" s="218"/>
      <c r="J545" s="43"/>
      <c r="K545" s="43"/>
      <c r="L545" s="47"/>
      <c r="M545" s="219"/>
      <c r="N545" s="220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145</v>
      </c>
      <c r="AU545" s="20" t="s">
        <v>143</v>
      </c>
    </row>
    <row r="546" s="2" customFormat="1" ht="16.5" customHeight="1">
      <c r="A546" s="41"/>
      <c r="B546" s="42"/>
      <c r="C546" s="203" t="s">
        <v>1216</v>
      </c>
      <c r="D546" s="203" t="s">
        <v>137</v>
      </c>
      <c r="E546" s="204" t="s">
        <v>1217</v>
      </c>
      <c r="F546" s="205" t="s">
        <v>1218</v>
      </c>
      <c r="G546" s="206" t="s">
        <v>149</v>
      </c>
      <c r="H546" s="207">
        <v>24.199999999999999</v>
      </c>
      <c r="I546" s="208"/>
      <c r="J546" s="209">
        <f>ROUND(I546*H546,2)</f>
        <v>0</v>
      </c>
      <c r="K546" s="205" t="s">
        <v>141</v>
      </c>
      <c r="L546" s="47"/>
      <c r="M546" s="210" t="s">
        <v>19</v>
      </c>
      <c r="N546" s="211" t="s">
        <v>43</v>
      </c>
      <c r="O546" s="87"/>
      <c r="P546" s="212">
        <f>O546*H546</f>
        <v>0</v>
      </c>
      <c r="Q546" s="212">
        <v>0</v>
      </c>
      <c r="R546" s="212">
        <f>Q546*H546</f>
        <v>0</v>
      </c>
      <c r="S546" s="212">
        <v>0.00029999999999999997</v>
      </c>
      <c r="T546" s="213">
        <f>S546*H546</f>
        <v>0.0072599999999999991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4" t="s">
        <v>224</v>
      </c>
      <c r="AT546" s="214" t="s">
        <v>137</v>
      </c>
      <c r="AU546" s="214" t="s">
        <v>143</v>
      </c>
      <c r="AY546" s="20" t="s">
        <v>134</v>
      </c>
      <c r="BE546" s="215">
        <f>IF(N546="základní",J546,0)</f>
        <v>0</v>
      </c>
      <c r="BF546" s="215">
        <f>IF(N546="snížená",J546,0)</f>
        <v>0</v>
      </c>
      <c r="BG546" s="215">
        <f>IF(N546="zákl. přenesená",J546,0)</f>
        <v>0</v>
      </c>
      <c r="BH546" s="215">
        <f>IF(N546="sníž. přenesená",J546,0)</f>
        <v>0</v>
      </c>
      <c r="BI546" s="215">
        <f>IF(N546="nulová",J546,0)</f>
        <v>0</v>
      </c>
      <c r="BJ546" s="20" t="s">
        <v>143</v>
      </c>
      <c r="BK546" s="215">
        <f>ROUND(I546*H546,2)</f>
        <v>0</v>
      </c>
      <c r="BL546" s="20" t="s">
        <v>224</v>
      </c>
      <c r="BM546" s="214" t="s">
        <v>1219</v>
      </c>
    </row>
    <row r="547" s="2" customFormat="1">
      <c r="A547" s="41"/>
      <c r="B547" s="42"/>
      <c r="C547" s="43"/>
      <c r="D547" s="216" t="s">
        <v>145</v>
      </c>
      <c r="E547" s="43"/>
      <c r="F547" s="217" t="s">
        <v>1220</v>
      </c>
      <c r="G547" s="43"/>
      <c r="H547" s="43"/>
      <c r="I547" s="218"/>
      <c r="J547" s="43"/>
      <c r="K547" s="43"/>
      <c r="L547" s="47"/>
      <c r="M547" s="219"/>
      <c r="N547" s="220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145</v>
      </c>
      <c r="AU547" s="20" t="s">
        <v>143</v>
      </c>
    </row>
    <row r="548" s="2" customFormat="1" ht="16.5" customHeight="1">
      <c r="A548" s="41"/>
      <c r="B548" s="42"/>
      <c r="C548" s="203" t="s">
        <v>1221</v>
      </c>
      <c r="D548" s="203" t="s">
        <v>137</v>
      </c>
      <c r="E548" s="204" t="s">
        <v>1222</v>
      </c>
      <c r="F548" s="205" t="s">
        <v>1223</v>
      </c>
      <c r="G548" s="206" t="s">
        <v>149</v>
      </c>
      <c r="H548" s="207">
        <v>24.199999999999999</v>
      </c>
      <c r="I548" s="208"/>
      <c r="J548" s="209">
        <f>ROUND(I548*H548,2)</f>
        <v>0</v>
      </c>
      <c r="K548" s="205" t="s">
        <v>141</v>
      </c>
      <c r="L548" s="47"/>
      <c r="M548" s="210" t="s">
        <v>19</v>
      </c>
      <c r="N548" s="211" t="s">
        <v>43</v>
      </c>
      <c r="O548" s="87"/>
      <c r="P548" s="212">
        <f>O548*H548</f>
        <v>0</v>
      </c>
      <c r="Q548" s="212">
        <v>1.0000000000000001E-05</v>
      </c>
      <c r="R548" s="212">
        <f>Q548*H548</f>
        <v>0.000242</v>
      </c>
      <c r="S548" s="212">
        <v>0</v>
      </c>
      <c r="T548" s="213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4" t="s">
        <v>224</v>
      </c>
      <c r="AT548" s="214" t="s">
        <v>137</v>
      </c>
      <c r="AU548" s="214" t="s">
        <v>143</v>
      </c>
      <c r="AY548" s="20" t="s">
        <v>134</v>
      </c>
      <c r="BE548" s="215">
        <f>IF(N548="základní",J548,0)</f>
        <v>0</v>
      </c>
      <c r="BF548" s="215">
        <f>IF(N548="snížená",J548,0)</f>
        <v>0</v>
      </c>
      <c r="BG548" s="215">
        <f>IF(N548="zákl. přenesená",J548,0)</f>
        <v>0</v>
      </c>
      <c r="BH548" s="215">
        <f>IF(N548="sníž. přenesená",J548,0)</f>
        <v>0</v>
      </c>
      <c r="BI548" s="215">
        <f>IF(N548="nulová",J548,0)</f>
        <v>0</v>
      </c>
      <c r="BJ548" s="20" t="s">
        <v>143</v>
      </c>
      <c r="BK548" s="215">
        <f>ROUND(I548*H548,2)</f>
        <v>0</v>
      </c>
      <c r="BL548" s="20" t="s">
        <v>224</v>
      </c>
      <c r="BM548" s="214" t="s">
        <v>1224</v>
      </c>
    </row>
    <row r="549" s="2" customFormat="1">
      <c r="A549" s="41"/>
      <c r="B549" s="42"/>
      <c r="C549" s="43"/>
      <c r="D549" s="216" t="s">
        <v>145</v>
      </c>
      <c r="E549" s="43"/>
      <c r="F549" s="217" t="s">
        <v>1225</v>
      </c>
      <c r="G549" s="43"/>
      <c r="H549" s="43"/>
      <c r="I549" s="218"/>
      <c r="J549" s="43"/>
      <c r="K549" s="43"/>
      <c r="L549" s="47"/>
      <c r="M549" s="219"/>
      <c r="N549" s="220"/>
      <c r="O549" s="87"/>
      <c r="P549" s="87"/>
      <c r="Q549" s="87"/>
      <c r="R549" s="87"/>
      <c r="S549" s="87"/>
      <c r="T549" s="88"/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T549" s="20" t="s">
        <v>145</v>
      </c>
      <c r="AU549" s="20" t="s">
        <v>143</v>
      </c>
    </row>
    <row r="550" s="2" customFormat="1" ht="16.5" customHeight="1">
      <c r="A550" s="41"/>
      <c r="B550" s="42"/>
      <c r="C550" s="255" t="s">
        <v>1226</v>
      </c>
      <c r="D550" s="255" t="s">
        <v>237</v>
      </c>
      <c r="E550" s="256" t="s">
        <v>1227</v>
      </c>
      <c r="F550" s="257" t="s">
        <v>1228</v>
      </c>
      <c r="G550" s="258" t="s">
        <v>149</v>
      </c>
      <c r="H550" s="259">
        <v>26.620000000000001</v>
      </c>
      <c r="I550" s="260"/>
      <c r="J550" s="261">
        <f>ROUND(I550*H550,2)</f>
        <v>0</v>
      </c>
      <c r="K550" s="257" t="s">
        <v>141</v>
      </c>
      <c r="L550" s="262"/>
      <c r="M550" s="263" t="s">
        <v>19</v>
      </c>
      <c r="N550" s="264" t="s">
        <v>43</v>
      </c>
      <c r="O550" s="87"/>
      <c r="P550" s="212">
        <f>O550*H550</f>
        <v>0</v>
      </c>
      <c r="Q550" s="212">
        <v>0.00029999999999999997</v>
      </c>
      <c r="R550" s="212">
        <f>Q550*H550</f>
        <v>0.007986</v>
      </c>
      <c r="S550" s="212">
        <v>0</v>
      </c>
      <c r="T550" s="213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4" t="s">
        <v>307</v>
      </c>
      <c r="AT550" s="214" t="s">
        <v>237</v>
      </c>
      <c r="AU550" s="214" t="s">
        <v>143</v>
      </c>
      <c r="AY550" s="20" t="s">
        <v>134</v>
      </c>
      <c r="BE550" s="215">
        <f>IF(N550="základní",J550,0)</f>
        <v>0</v>
      </c>
      <c r="BF550" s="215">
        <f>IF(N550="snížená",J550,0)</f>
        <v>0</v>
      </c>
      <c r="BG550" s="215">
        <f>IF(N550="zákl. přenesená",J550,0)</f>
        <v>0</v>
      </c>
      <c r="BH550" s="215">
        <f>IF(N550="sníž. přenesená",J550,0)</f>
        <v>0</v>
      </c>
      <c r="BI550" s="215">
        <f>IF(N550="nulová",J550,0)</f>
        <v>0</v>
      </c>
      <c r="BJ550" s="20" t="s">
        <v>143</v>
      </c>
      <c r="BK550" s="215">
        <f>ROUND(I550*H550,2)</f>
        <v>0</v>
      </c>
      <c r="BL550" s="20" t="s">
        <v>224</v>
      </c>
      <c r="BM550" s="214" t="s">
        <v>1229</v>
      </c>
    </row>
    <row r="551" s="13" customFormat="1">
      <c r="A551" s="13"/>
      <c r="B551" s="221"/>
      <c r="C551" s="222"/>
      <c r="D551" s="223" t="s">
        <v>160</v>
      </c>
      <c r="E551" s="224" t="s">
        <v>19</v>
      </c>
      <c r="F551" s="225" t="s">
        <v>1230</v>
      </c>
      <c r="G551" s="222"/>
      <c r="H551" s="226">
        <v>26.620000000000001</v>
      </c>
      <c r="I551" s="227"/>
      <c r="J551" s="222"/>
      <c r="K551" s="222"/>
      <c r="L551" s="228"/>
      <c r="M551" s="229"/>
      <c r="N551" s="230"/>
      <c r="O551" s="230"/>
      <c r="P551" s="230"/>
      <c r="Q551" s="230"/>
      <c r="R551" s="230"/>
      <c r="S551" s="230"/>
      <c r="T551" s="23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2" t="s">
        <v>160</v>
      </c>
      <c r="AU551" s="232" t="s">
        <v>143</v>
      </c>
      <c r="AV551" s="13" t="s">
        <v>143</v>
      </c>
      <c r="AW551" s="13" t="s">
        <v>32</v>
      </c>
      <c r="AX551" s="13" t="s">
        <v>79</v>
      </c>
      <c r="AY551" s="232" t="s">
        <v>134</v>
      </c>
    </row>
    <row r="552" s="2" customFormat="1" ht="24.15" customHeight="1">
      <c r="A552" s="41"/>
      <c r="B552" s="42"/>
      <c r="C552" s="203" t="s">
        <v>1231</v>
      </c>
      <c r="D552" s="203" t="s">
        <v>137</v>
      </c>
      <c r="E552" s="204" t="s">
        <v>1232</v>
      </c>
      <c r="F552" s="205" t="s">
        <v>1233</v>
      </c>
      <c r="G552" s="206" t="s">
        <v>386</v>
      </c>
      <c r="H552" s="265"/>
      <c r="I552" s="208"/>
      <c r="J552" s="209">
        <f>ROUND(I552*H552,2)</f>
        <v>0</v>
      </c>
      <c r="K552" s="205" t="s">
        <v>141</v>
      </c>
      <c r="L552" s="47"/>
      <c r="M552" s="210" t="s">
        <v>19</v>
      </c>
      <c r="N552" s="211" t="s">
        <v>43</v>
      </c>
      <c r="O552" s="87"/>
      <c r="P552" s="212">
        <f>O552*H552</f>
        <v>0</v>
      </c>
      <c r="Q552" s="212">
        <v>0</v>
      </c>
      <c r="R552" s="212">
        <f>Q552*H552</f>
        <v>0</v>
      </c>
      <c r="S552" s="212">
        <v>0</v>
      </c>
      <c r="T552" s="213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14" t="s">
        <v>224</v>
      </c>
      <c r="AT552" s="214" t="s">
        <v>137</v>
      </c>
      <c r="AU552" s="214" t="s">
        <v>143</v>
      </c>
      <c r="AY552" s="20" t="s">
        <v>134</v>
      </c>
      <c r="BE552" s="215">
        <f>IF(N552="základní",J552,0)</f>
        <v>0</v>
      </c>
      <c r="BF552" s="215">
        <f>IF(N552="snížená",J552,0)</f>
        <v>0</v>
      </c>
      <c r="BG552" s="215">
        <f>IF(N552="zákl. přenesená",J552,0)</f>
        <v>0</v>
      </c>
      <c r="BH552" s="215">
        <f>IF(N552="sníž. přenesená",J552,0)</f>
        <v>0</v>
      </c>
      <c r="BI552" s="215">
        <f>IF(N552="nulová",J552,0)</f>
        <v>0</v>
      </c>
      <c r="BJ552" s="20" t="s">
        <v>143</v>
      </c>
      <c r="BK552" s="215">
        <f>ROUND(I552*H552,2)</f>
        <v>0</v>
      </c>
      <c r="BL552" s="20" t="s">
        <v>224</v>
      </c>
      <c r="BM552" s="214" t="s">
        <v>1234</v>
      </c>
    </row>
    <row r="553" s="2" customFormat="1">
      <c r="A553" s="41"/>
      <c r="B553" s="42"/>
      <c r="C553" s="43"/>
      <c r="D553" s="216" t="s">
        <v>145</v>
      </c>
      <c r="E553" s="43"/>
      <c r="F553" s="217" t="s">
        <v>1235</v>
      </c>
      <c r="G553" s="43"/>
      <c r="H553" s="43"/>
      <c r="I553" s="218"/>
      <c r="J553" s="43"/>
      <c r="K553" s="43"/>
      <c r="L553" s="47"/>
      <c r="M553" s="219"/>
      <c r="N553" s="220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145</v>
      </c>
      <c r="AU553" s="20" t="s">
        <v>143</v>
      </c>
    </row>
    <row r="554" s="12" customFormat="1" ht="22.8" customHeight="1">
      <c r="A554" s="12"/>
      <c r="B554" s="187"/>
      <c r="C554" s="188"/>
      <c r="D554" s="189" t="s">
        <v>70</v>
      </c>
      <c r="E554" s="201" t="s">
        <v>1236</v>
      </c>
      <c r="F554" s="201" t="s">
        <v>1237</v>
      </c>
      <c r="G554" s="188"/>
      <c r="H554" s="188"/>
      <c r="I554" s="191"/>
      <c r="J554" s="202">
        <f>BK554</f>
        <v>0</v>
      </c>
      <c r="K554" s="188"/>
      <c r="L554" s="193"/>
      <c r="M554" s="194"/>
      <c r="N554" s="195"/>
      <c r="O554" s="195"/>
      <c r="P554" s="196">
        <f>SUM(P555:P584)</f>
        <v>0</v>
      </c>
      <c r="Q554" s="195"/>
      <c r="R554" s="196">
        <f>SUM(R555:R584)</f>
        <v>0.55643000000000009</v>
      </c>
      <c r="S554" s="195"/>
      <c r="T554" s="197">
        <f>SUM(T555:T584)</f>
        <v>2.0793300000000001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198" t="s">
        <v>143</v>
      </c>
      <c r="AT554" s="199" t="s">
        <v>70</v>
      </c>
      <c r="AU554" s="199" t="s">
        <v>79</v>
      </c>
      <c r="AY554" s="198" t="s">
        <v>134</v>
      </c>
      <c r="BK554" s="200">
        <f>SUM(BK555:BK584)</f>
        <v>0</v>
      </c>
    </row>
    <row r="555" s="2" customFormat="1" ht="16.5" customHeight="1">
      <c r="A555" s="41"/>
      <c r="B555" s="42"/>
      <c r="C555" s="203" t="s">
        <v>1238</v>
      </c>
      <c r="D555" s="203" t="s">
        <v>137</v>
      </c>
      <c r="E555" s="204" t="s">
        <v>1239</v>
      </c>
      <c r="F555" s="205" t="s">
        <v>1240</v>
      </c>
      <c r="G555" s="206" t="s">
        <v>140</v>
      </c>
      <c r="H555" s="207">
        <v>27.300000000000001</v>
      </c>
      <c r="I555" s="208"/>
      <c r="J555" s="209">
        <f>ROUND(I555*H555,2)</f>
        <v>0</v>
      </c>
      <c r="K555" s="205" t="s">
        <v>141</v>
      </c>
      <c r="L555" s="47"/>
      <c r="M555" s="210" t="s">
        <v>19</v>
      </c>
      <c r="N555" s="211" t="s">
        <v>43</v>
      </c>
      <c r="O555" s="87"/>
      <c r="P555" s="212">
        <f>O555*H555</f>
        <v>0</v>
      </c>
      <c r="Q555" s="212">
        <v>0.00029999999999999997</v>
      </c>
      <c r="R555" s="212">
        <f>Q555*H555</f>
        <v>0.0081899999999999994</v>
      </c>
      <c r="S555" s="212">
        <v>0</v>
      </c>
      <c r="T555" s="213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14" t="s">
        <v>224</v>
      </c>
      <c r="AT555" s="214" t="s">
        <v>137</v>
      </c>
      <c r="AU555" s="214" t="s">
        <v>143</v>
      </c>
      <c r="AY555" s="20" t="s">
        <v>134</v>
      </c>
      <c r="BE555" s="215">
        <f>IF(N555="základní",J555,0)</f>
        <v>0</v>
      </c>
      <c r="BF555" s="215">
        <f>IF(N555="snížená",J555,0)</f>
        <v>0</v>
      </c>
      <c r="BG555" s="215">
        <f>IF(N555="zákl. přenesená",J555,0)</f>
        <v>0</v>
      </c>
      <c r="BH555" s="215">
        <f>IF(N555="sníž. přenesená",J555,0)</f>
        <v>0</v>
      </c>
      <c r="BI555" s="215">
        <f>IF(N555="nulová",J555,0)</f>
        <v>0</v>
      </c>
      <c r="BJ555" s="20" t="s">
        <v>143</v>
      </c>
      <c r="BK555" s="215">
        <f>ROUND(I555*H555,2)</f>
        <v>0</v>
      </c>
      <c r="BL555" s="20" t="s">
        <v>224</v>
      </c>
      <c r="BM555" s="214" t="s">
        <v>1241</v>
      </c>
    </row>
    <row r="556" s="2" customFormat="1">
      <c r="A556" s="41"/>
      <c r="B556" s="42"/>
      <c r="C556" s="43"/>
      <c r="D556" s="216" t="s">
        <v>145</v>
      </c>
      <c r="E556" s="43"/>
      <c r="F556" s="217" t="s">
        <v>1242</v>
      </c>
      <c r="G556" s="43"/>
      <c r="H556" s="43"/>
      <c r="I556" s="218"/>
      <c r="J556" s="43"/>
      <c r="K556" s="43"/>
      <c r="L556" s="47"/>
      <c r="M556" s="219"/>
      <c r="N556" s="220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145</v>
      </c>
      <c r="AU556" s="20" t="s">
        <v>143</v>
      </c>
    </row>
    <row r="557" s="2" customFormat="1" ht="16.5" customHeight="1">
      <c r="A557" s="41"/>
      <c r="B557" s="42"/>
      <c r="C557" s="203" t="s">
        <v>1243</v>
      </c>
      <c r="D557" s="203" t="s">
        <v>137</v>
      </c>
      <c r="E557" s="204" t="s">
        <v>1244</v>
      </c>
      <c r="F557" s="205" t="s">
        <v>1245</v>
      </c>
      <c r="G557" s="206" t="s">
        <v>140</v>
      </c>
      <c r="H557" s="207">
        <v>25.5</v>
      </c>
      <c r="I557" s="208"/>
      <c r="J557" s="209">
        <f>ROUND(I557*H557,2)</f>
        <v>0</v>
      </c>
      <c r="K557" s="205" t="s">
        <v>141</v>
      </c>
      <c r="L557" s="47"/>
      <c r="M557" s="210" t="s">
        <v>19</v>
      </c>
      <c r="N557" s="211" t="s">
        <v>43</v>
      </c>
      <c r="O557" s="87"/>
      <c r="P557" s="212">
        <f>O557*H557</f>
        <v>0</v>
      </c>
      <c r="Q557" s="212">
        <v>0</v>
      </c>
      <c r="R557" s="212">
        <f>Q557*H557</f>
        <v>0</v>
      </c>
      <c r="S557" s="212">
        <v>0.081500000000000003</v>
      </c>
      <c r="T557" s="213">
        <f>S557*H557</f>
        <v>2.0782500000000002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14" t="s">
        <v>224</v>
      </c>
      <c r="AT557" s="214" t="s">
        <v>137</v>
      </c>
      <c r="AU557" s="214" t="s">
        <v>143</v>
      </c>
      <c r="AY557" s="20" t="s">
        <v>134</v>
      </c>
      <c r="BE557" s="215">
        <f>IF(N557="základní",J557,0)</f>
        <v>0</v>
      </c>
      <c r="BF557" s="215">
        <f>IF(N557="snížená",J557,0)</f>
        <v>0</v>
      </c>
      <c r="BG557" s="215">
        <f>IF(N557="zákl. přenesená",J557,0)</f>
        <v>0</v>
      </c>
      <c r="BH557" s="215">
        <f>IF(N557="sníž. přenesená",J557,0)</f>
        <v>0</v>
      </c>
      <c r="BI557" s="215">
        <f>IF(N557="nulová",J557,0)</f>
        <v>0</v>
      </c>
      <c r="BJ557" s="20" t="s">
        <v>143</v>
      </c>
      <c r="BK557" s="215">
        <f>ROUND(I557*H557,2)</f>
        <v>0</v>
      </c>
      <c r="BL557" s="20" t="s">
        <v>224</v>
      </c>
      <c r="BM557" s="214" t="s">
        <v>1246</v>
      </c>
    </row>
    <row r="558" s="2" customFormat="1">
      <c r="A558" s="41"/>
      <c r="B558" s="42"/>
      <c r="C558" s="43"/>
      <c r="D558" s="216" t="s">
        <v>145</v>
      </c>
      <c r="E558" s="43"/>
      <c r="F558" s="217" t="s">
        <v>1247</v>
      </c>
      <c r="G558" s="43"/>
      <c r="H558" s="43"/>
      <c r="I558" s="218"/>
      <c r="J558" s="43"/>
      <c r="K558" s="43"/>
      <c r="L558" s="47"/>
      <c r="M558" s="219"/>
      <c r="N558" s="220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145</v>
      </c>
      <c r="AU558" s="20" t="s">
        <v>143</v>
      </c>
    </row>
    <row r="559" s="13" customFormat="1">
      <c r="A559" s="13"/>
      <c r="B559" s="221"/>
      <c r="C559" s="222"/>
      <c r="D559" s="223" t="s">
        <v>160</v>
      </c>
      <c r="E559" s="224" t="s">
        <v>19</v>
      </c>
      <c r="F559" s="225" t="s">
        <v>1248</v>
      </c>
      <c r="G559" s="222"/>
      <c r="H559" s="226">
        <v>8</v>
      </c>
      <c r="I559" s="227"/>
      <c r="J559" s="222"/>
      <c r="K559" s="222"/>
      <c r="L559" s="228"/>
      <c r="M559" s="229"/>
      <c r="N559" s="230"/>
      <c r="O559" s="230"/>
      <c r="P559" s="230"/>
      <c r="Q559" s="230"/>
      <c r="R559" s="230"/>
      <c r="S559" s="230"/>
      <c r="T559" s="23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2" t="s">
        <v>160</v>
      </c>
      <c r="AU559" s="232" t="s">
        <v>143</v>
      </c>
      <c r="AV559" s="13" t="s">
        <v>143</v>
      </c>
      <c r="AW559" s="13" t="s">
        <v>32</v>
      </c>
      <c r="AX559" s="13" t="s">
        <v>71</v>
      </c>
      <c r="AY559" s="232" t="s">
        <v>134</v>
      </c>
    </row>
    <row r="560" s="14" customFormat="1">
      <c r="A560" s="14"/>
      <c r="B560" s="233"/>
      <c r="C560" s="234"/>
      <c r="D560" s="223" t="s">
        <v>160</v>
      </c>
      <c r="E560" s="235" t="s">
        <v>19</v>
      </c>
      <c r="F560" s="236" t="s">
        <v>205</v>
      </c>
      <c r="G560" s="234"/>
      <c r="H560" s="237">
        <v>8</v>
      </c>
      <c r="I560" s="238"/>
      <c r="J560" s="234"/>
      <c r="K560" s="234"/>
      <c r="L560" s="239"/>
      <c r="M560" s="240"/>
      <c r="N560" s="241"/>
      <c r="O560" s="241"/>
      <c r="P560" s="241"/>
      <c r="Q560" s="241"/>
      <c r="R560" s="241"/>
      <c r="S560" s="241"/>
      <c r="T560" s="24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3" t="s">
        <v>160</v>
      </c>
      <c r="AU560" s="243" t="s">
        <v>143</v>
      </c>
      <c r="AV560" s="14" t="s">
        <v>135</v>
      </c>
      <c r="AW560" s="14" t="s">
        <v>32</v>
      </c>
      <c r="AX560" s="14" t="s">
        <v>71</v>
      </c>
      <c r="AY560" s="243" t="s">
        <v>134</v>
      </c>
    </row>
    <row r="561" s="13" customFormat="1">
      <c r="A561" s="13"/>
      <c r="B561" s="221"/>
      <c r="C561" s="222"/>
      <c r="D561" s="223" t="s">
        <v>160</v>
      </c>
      <c r="E561" s="224" t="s">
        <v>19</v>
      </c>
      <c r="F561" s="225" t="s">
        <v>1249</v>
      </c>
      <c r="G561" s="222"/>
      <c r="H561" s="226">
        <v>5.0999999999999996</v>
      </c>
      <c r="I561" s="227"/>
      <c r="J561" s="222"/>
      <c r="K561" s="222"/>
      <c r="L561" s="228"/>
      <c r="M561" s="229"/>
      <c r="N561" s="230"/>
      <c r="O561" s="230"/>
      <c r="P561" s="230"/>
      <c r="Q561" s="230"/>
      <c r="R561" s="230"/>
      <c r="S561" s="230"/>
      <c r="T561" s="231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2" t="s">
        <v>160</v>
      </c>
      <c r="AU561" s="232" t="s">
        <v>143</v>
      </c>
      <c r="AV561" s="13" t="s">
        <v>143</v>
      </c>
      <c r="AW561" s="13" t="s">
        <v>32</v>
      </c>
      <c r="AX561" s="13" t="s">
        <v>71</v>
      </c>
      <c r="AY561" s="232" t="s">
        <v>134</v>
      </c>
    </row>
    <row r="562" s="14" customFormat="1">
      <c r="A562" s="14"/>
      <c r="B562" s="233"/>
      <c r="C562" s="234"/>
      <c r="D562" s="223" t="s">
        <v>160</v>
      </c>
      <c r="E562" s="235" t="s">
        <v>19</v>
      </c>
      <c r="F562" s="236" t="s">
        <v>205</v>
      </c>
      <c r="G562" s="234"/>
      <c r="H562" s="237">
        <v>5.0999999999999996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3" t="s">
        <v>160</v>
      </c>
      <c r="AU562" s="243" t="s">
        <v>143</v>
      </c>
      <c r="AV562" s="14" t="s">
        <v>135</v>
      </c>
      <c r="AW562" s="14" t="s">
        <v>32</v>
      </c>
      <c r="AX562" s="14" t="s">
        <v>71</v>
      </c>
      <c r="AY562" s="243" t="s">
        <v>134</v>
      </c>
    </row>
    <row r="563" s="13" customFormat="1">
      <c r="A563" s="13"/>
      <c r="B563" s="221"/>
      <c r="C563" s="222"/>
      <c r="D563" s="223" t="s">
        <v>160</v>
      </c>
      <c r="E563" s="224" t="s">
        <v>19</v>
      </c>
      <c r="F563" s="225" t="s">
        <v>1250</v>
      </c>
      <c r="G563" s="222"/>
      <c r="H563" s="226">
        <v>12.4</v>
      </c>
      <c r="I563" s="227"/>
      <c r="J563" s="222"/>
      <c r="K563" s="222"/>
      <c r="L563" s="228"/>
      <c r="M563" s="229"/>
      <c r="N563" s="230"/>
      <c r="O563" s="230"/>
      <c r="P563" s="230"/>
      <c r="Q563" s="230"/>
      <c r="R563" s="230"/>
      <c r="S563" s="230"/>
      <c r="T563" s="23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2" t="s">
        <v>160</v>
      </c>
      <c r="AU563" s="232" t="s">
        <v>143</v>
      </c>
      <c r="AV563" s="13" t="s">
        <v>143</v>
      </c>
      <c r="AW563" s="13" t="s">
        <v>32</v>
      </c>
      <c r="AX563" s="13" t="s">
        <v>71</v>
      </c>
      <c r="AY563" s="232" t="s">
        <v>134</v>
      </c>
    </row>
    <row r="564" s="14" customFormat="1">
      <c r="A564" s="14"/>
      <c r="B564" s="233"/>
      <c r="C564" s="234"/>
      <c r="D564" s="223" t="s">
        <v>160</v>
      </c>
      <c r="E564" s="235" t="s">
        <v>19</v>
      </c>
      <c r="F564" s="236" t="s">
        <v>205</v>
      </c>
      <c r="G564" s="234"/>
      <c r="H564" s="237">
        <v>12.4</v>
      </c>
      <c r="I564" s="238"/>
      <c r="J564" s="234"/>
      <c r="K564" s="234"/>
      <c r="L564" s="239"/>
      <c r="M564" s="240"/>
      <c r="N564" s="241"/>
      <c r="O564" s="241"/>
      <c r="P564" s="241"/>
      <c r="Q564" s="241"/>
      <c r="R564" s="241"/>
      <c r="S564" s="241"/>
      <c r="T564" s="24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3" t="s">
        <v>160</v>
      </c>
      <c r="AU564" s="243" t="s">
        <v>143</v>
      </c>
      <c r="AV564" s="14" t="s">
        <v>135</v>
      </c>
      <c r="AW564" s="14" t="s">
        <v>32</v>
      </c>
      <c r="AX564" s="14" t="s">
        <v>71</v>
      </c>
      <c r="AY564" s="243" t="s">
        <v>134</v>
      </c>
    </row>
    <row r="565" s="15" customFormat="1">
      <c r="A565" s="15"/>
      <c r="B565" s="244"/>
      <c r="C565" s="245"/>
      <c r="D565" s="223" t="s">
        <v>160</v>
      </c>
      <c r="E565" s="246" t="s">
        <v>19</v>
      </c>
      <c r="F565" s="247" t="s">
        <v>208</v>
      </c>
      <c r="G565" s="245"/>
      <c r="H565" s="248">
        <v>25.5</v>
      </c>
      <c r="I565" s="249"/>
      <c r="J565" s="245"/>
      <c r="K565" s="245"/>
      <c r="L565" s="250"/>
      <c r="M565" s="251"/>
      <c r="N565" s="252"/>
      <c r="O565" s="252"/>
      <c r="P565" s="252"/>
      <c r="Q565" s="252"/>
      <c r="R565" s="252"/>
      <c r="S565" s="252"/>
      <c r="T565" s="253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4" t="s">
        <v>160</v>
      </c>
      <c r="AU565" s="254" t="s">
        <v>143</v>
      </c>
      <c r="AV565" s="15" t="s">
        <v>142</v>
      </c>
      <c r="AW565" s="15" t="s">
        <v>32</v>
      </c>
      <c r="AX565" s="15" t="s">
        <v>79</v>
      </c>
      <c r="AY565" s="254" t="s">
        <v>134</v>
      </c>
    </row>
    <row r="566" s="2" customFormat="1" ht="21.75" customHeight="1">
      <c r="A566" s="41"/>
      <c r="B566" s="42"/>
      <c r="C566" s="203" t="s">
        <v>1251</v>
      </c>
      <c r="D566" s="203" t="s">
        <v>137</v>
      </c>
      <c r="E566" s="204" t="s">
        <v>1252</v>
      </c>
      <c r="F566" s="205" t="s">
        <v>1253</v>
      </c>
      <c r="G566" s="206" t="s">
        <v>140</v>
      </c>
      <c r="H566" s="207">
        <v>27.300000000000001</v>
      </c>
      <c r="I566" s="208"/>
      <c r="J566" s="209">
        <f>ROUND(I566*H566,2)</f>
        <v>0</v>
      </c>
      <c r="K566" s="205" t="s">
        <v>141</v>
      </c>
      <c r="L566" s="47"/>
      <c r="M566" s="210" t="s">
        <v>19</v>
      </c>
      <c r="N566" s="211" t="s">
        <v>43</v>
      </c>
      <c r="O566" s="87"/>
      <c r="P566" s="212">
        <f>O566*H566</f>
        <v>0</v>
      </c>
      <c r="Q566" s="212">
        <v>0.0053</v>
      </c>
      <c r="R566" s="212">
        <f>Q566*H566</f>
        <v>0.14469000000000001</v>
      </c>
      <c r="S566" s="212">
        <v>0</v>
      </c>
      <c r="T566" s="213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4" t="s">
        <v>224</v>
      </c>
      <c r="AT566" s="214" t="s">
        <v>137</v>
      </c>
      <c r="AU566" s="214" t="s">
        <v>143</v>
      </c>
      <c r="AY566" s="20" t="s">
        <v>134</v>
      </c>
      <c r="BE566" s="215">
        <f>IF(N566="základní",J566,0)</f>
        <v>0</v>
      </c>
      <c r="BF566" s="215">
        <f>IF(N566="snížená",J566,0)</f>
        <v>0</v>
      </c>
      <c r="BG566" s="215">
        <f>IF(N566="zákl. přenesená",J566,0)</f>
        <v>0</v>
      </c>
      <c r="BH566" s="215">
        <f>IF(N566="sníž. přenesená",J566,0)</f>
        <v>0</v>
      </c>
      <c r="BI566" s="215">
        <f>IF(N566="nulová",J566,0)</f>
        <v>0</v>
      </c>
      <c r="BJ566" s="20" t="s">
        <v>143</v>
      </c>
      <c r="BK566" s="215">
        <f>ROUND(I566*H566,2)</f>
        <v>0</v>
      </c>
      <c r="BL566" s="20" t="s">
        <v>224</v>
      </c>
      <c r="BM566" s="214" t="s">
        <v>1254</v>
      </c>
    </row>
    <row r="567" s="2" customFormat="1">
      <c r="A567" s="41"/>
      <c r="B567" s="42"/>
      <c r="C567" s="43"/>
      <c r="D567" s="216" t="s">
        <v>145</v>
      </c>
      <c r="E567" s="43"/>
      <c r="F567" s="217" t="s">
        <v>1255</v>
      </c>
      <c r="G567" s="43"/>
      <c r="H567" s="43"/>
      <c r="I567" s="218"/>
      <c r="J567" s="43"/>
      <c r="K567" s="43"/>
      <c r="L567" s="47"/>
      <c r="M567" s="219"/>
      <c r="N567" s="220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145</v>
      </c>
      <c r="AU567" s="20" t="s">
        <v>143</v>
      </c>
    </row>
    <row r="568" s="2" customFormat="1" ht="16.5" customHeight="1">
      <c r="A568" s="41"/>
      <c r="B568" s="42"/>
      <c r="C568" s="255" t="s">
        <v>1256</v>
      </c>
      <c r="D568" s="255" t="s">
        <v>237</v>
      </c>
      <c r="E568" s="256" t="s">
        <v>1257</v>
      </c>
      <c r="F568" s="257" t="s">
        <v>1258</v>
      </c>
      <c r="G568" s="258" t="s">
        <v>140</v>
      </c>
      <c r="H568" s="259">
        <v>30.030000000000001</v>
      </c>
      <c r="I568" s="260"/>
      <c r="J568" s="261">
        <f>ROUND(I568*H568,2)</f>
        <v>0</v>
      </c>
      <c r="K568" s="257" t="s">
        <v>19</v>
      </c>
      <c r="L568" s="262"/>
      <c r="M568" s="263" t="s">
        <v>19</v>
      </c>
      <c r="N568" s="264" t="s">
        <v>43</v>
      </c>
      <c r="O568" s="87"/>
      <c r="P568" s="212">
        <f>O568*H568</f>
        <v>0</v>
      </c>
      <c r="Q568" s="212">
        <v>0.0129</v>
      </c>
      <c r="R568" s="212">
        <f>Q568*H568</f>
        <v>0.38738700000000004</v>
      </c>
      <c r="S568" s="212">
        <v>0</v>
      </c>
      <c r="T568" s="213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4" t="s">
        <v>307</v>
      </c>
      <c r="AT568" s="214" t="s">
        <v>237</v>
      </c>
      <c r="AU568" s="214" t="s">
        <v>143</v>
      </c>
      <c r="AY568" s="20" t="s">
        <v>134</v>
      </c>
      <c r="BE568" s="215">
        <f>IF(N568="základní",J568,0)</f>
        <v>0</v>
      </c>
      <c r="BF568" s="215">
        <f>IF(N568="snížená",J568,0)</f>
        <v>0</v>
      </c>
      <c r="BG568" s="215">
        <f>IF(N568="zákl. přenesená",J568,0)</f>
        <v>0</v>
      </c>
      <c r="BH568" s="215">
        <f>IF(N568="sníž. přenesená",J568,0)</f>
        <v>0</v>
      </c>
      <c r="BI568" s="215">
        <f>IF(N568="nulová",J568,0)</f>
        <v>0</v>
      </c>
      <c r="BJ568" s="20" t="s">
        <v>143</v>
      </c>
      <c r="BK568" s="215">
        <f>ROUND(I568*H568,2)</f>
        <v>0</v>
      </c>
      <c r="BL568" s="20" t="s">
        <v>224</v>
      </c>
      <c r="BM568" s="214" t="s">
        <v>1259</v>
      </c>
    </row>
    <row r="569" s="13" customFormat="1">
      <c r="A569" s="13"/>
      <c r="B569" s="221"/>
      <c r="C569" s="222"/>
      <c r="D569" s="223" t="s">
        <v>160</v>
      </c>
      <c r="E569" s="224" t="s">
        <v>19</v>
      </c>
      <c r="F569" s="225" t="s">
        <v>1260</v>
      </c>
      <c r="G569" s="222"/>
      <c r="H569" s="226">
        <v>30.030000000000001</v>
      </c>
      <c r="I569" s="227"/>
      <c r="J569" s="222"/>
      <c r="K569" s="222"/>
      <c r="L569" s="228"/>
      <c r="M569" s="229"/>
      <c r="N569" s="230"/>
      <c r="O569" s="230"/>
      <c r="P569" s="230"/>
      <c r="Q569" s="230"/>
      <c r="R569" s="230"/>
      <c r="S569" s="230"/>
      <c r="T569" s="23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2" t="s">
        <v>160</v>
      </c>
      <c r="AU569" s="232" t="s">
        <v>143</v>
      </c>
      <c r="AV569" s="13" t="s">
        <v>143</v>
      </c>
      <c r="AW569" s="13" t="s">
        <v>32</v>
      </c>
      <c r="AX569" s="13" t="s">
        <v>79</v>
      </c>
      <c r="AY569" s="232" t="s">
        <v>134</v>
      </c>
    </row>
    <row r="570" s="2" customFormat="1" ht="21.75" customHeight="1">
      <c r="A570" s="41"/>
      <c r="B570" s="42"/>
      <c r="C570" s="203" t="s">
        <v>1261</v>
      </c>
      <c r="D570" s="203" t="s">
        <v>137</v>
      </c>
      <c r="E570" s="204" t="s">
        <v>1262</v>
      </c>
      <c r="F570" s="205" t="s">
        <v>1263</v>
      </c>
      <c r="G570" s="206" t="s">
        <v>140</v>
      </c>
      <c r="H570" s="207">
        <v>27.300000000000001</v>
      </c>
      <c r="I570" s="208"/>
      <c r="J570" s="209">
        <f>ROUND(I570*H570,2)</f>
        <v>0</v>
      </c>
      <c r="K570" s="205" t="s">
        <v>19</v>
      </c>
      <c r="L570" s="47"/>
      <c r="M570" s="210" t="s">
        <v>19</v>
      </c>
      <c r="N570" s="211" t="s">
        <v>43</v>
      </c>
      <c r="O570" s="87"/>
      <c r="P570" s="212">
        <f>O570*H570</f>
        <v>0</v>
      </c>
      <c r="Q570" s="212">
        <v>0</v>
      </c>
      <c r="R570" s="212">
        <f>Q570*H570</f>
        <v>0</v>
      </c>
      <c r="S570" s="212">
        <v>0</v>
      </c>
      <c r="T570" s="213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4" t="s">
        <v>224</v>
      </c>
      <c r="AT570" s="214" t="s">
        <v>137</v>
      </c>
      <c r="AU570" s="214" t="s">
        <v>143</v>
      </c>
      <c r="AY570" s="20" t="s">
        <v>134</v>
      </c>
      <c r="BE570" s="215">
        <f>IF(N570="základní",J570,0)</f>
        <v>0</v>
      </c>
      <c r="BF570" s="215">
        <f>IF(N570="snížená",J570,0)</f>
        <v>0</v>
      </c>
      <c r="BG570" s="215">
        <f>IF(N570="zákl. přenesená",J570,0)</f>
        <v>0</v>
      </c>
      <c r="BH570" s="215">
        <f>IF(N570="sníž. přenesená",J570,0)</f>
        <v>0</v>
      </c>
      <c r="BI570" s="215">
        <f>IF(N570="nulová",J570,0)</f>
        <v>0</v>
      </c>
      <c r="BJ570" s="20" t="s">
        <v>143</v>
      </c>
      <c r="BK570" s="215">
        <f>ROUND(I570*H570,2)</f>
        <v>0</v>
      </c>
      <c r="BL570" s="20" t="s">
        <v>224</v>
      </c>
      <c r="BM570" s="214" t="s">
        <v>1264</v>
      </c>
    </row>
    <row r="571" s="2" customFormat="1" ht="21.75" customHeight="1">
      <c r="A571" s="41"/>
      <c r="B571" s="42"/>
      <c r="C571" s="203" t="s">
        <v>1265</v>
      </c>
      <c r="D571" s="203" t="s">
        <v>137</v>
      </c>
      <c r="E571" s="204" t="s">
        <v>1266</v>
      </c>
      <c r="F571" s="205" t="s">
        <v>1267</v>
      </c>
      <c r="G571" s="206" t="s">
        <v>140</v>
      </c>
      <c r="H571" s="207">
        <v>24.300000000000001</v>
      </c>
      <c r="I571" s="208"/>
      <c r="J571" s="209">
        <f>ROUND(I571*H571,2)</f>
        <v>0</v>
      </c>
      <c r="K571" s="205" t="s">
        <v>19</v>
      </c>
      <c r="L571" s="47"/>
      <c r="M571" s="210" t="s">
        <v>19</v>
      </c>
      <c r="N571" s="211" t="s">
        <v>43</v>
      </c>
      <c r="O571" s="87"/>
      <c r="P571" s="212">
        <f>O571*H571</f>
        <v>0</v>
      </c>
      <c r="Q571" s="212">
        <v>0</v>
      </c>
      <c r="R571" s="212">
        <f>Q571*H571</f>
        <v>0</v>
      </c>
      <c r="S571" s="212">
        <v>0</v>
      </c>
      <c r="T571" s="213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14" t="s">
        <v>224</v>
      </c>
      <c r="AT571" s="214" t="s">
        <v>137</v>
      </c>
      <c r="AU571" s="214" t="s">
        <v>143</v>
      </c>
      <c r="AY571" s="20" t="s">
        <v>134</v>
      </c>
      <c r="BE571" s="215">
        <f>IF(N571="základní",J571,0)</f>
        <v>0</v>
      </c>
      <c r="BF571" s="215">
        <f>IF(N571="snížená",J571,0)</f>
        <v>0</v>
      </c>
      <c r="BG571" s="215">
        <f>IF(N571="zákl. přenesená",J571,0)</f>
        <v>0</v>
      </c>
      <c r="BH571" s="215">
        <f>IF(N571="sníž. přenesená",J571,0)</f>
        <v>0</v>
      </c>
      <c r="BI571" s="215">
        <f>IF(N571="nulová",J571,0)</f>
        <v>0</v>
      </c>
      <c r="BJ571" s="20" t="s">
        <v>143</v>
      </c>
      <c r="BK571" s="215">
        <f>ROUND(I571*H571,2)</f>
        <v>0</v>
      </c>
      <c r="BL571" s="20" t="s">
        <v>224</v>
      </c>
      <c r="BM571" s="214" t="s">
        <v>1268</v>
      </c>
    </row>
    <row r="572" s="2" customFormat="1" ht="16.5" customHeight="1">
      <c r="A572" s="41"/>
      <c r="B572" s="42"/>
      <c r="C572" s="203" t="s">
        <v>1269</v>
      </c>
      <c r="D572" s="203" t="s">
        <v>137</v>
      </c>
      <c r="E572" s="204" t="s">
        <v>1270</v>
      </c>
      <c r="F572" s="205" t="s">
        <v>1271</v>
      </c>
      <c r="G572" s="206" t="s">
        <v>233</v>
      </c>
      <c r="H572" s="207">
        <v>3</v>
      </c>
      <c r="I572" s="208"/>
      <c r="J572" s="209">
        <f>ROUND(I572*H572,2)</f>
        <v>0</v>
      </c>
      <c r="K572" s="205" t="s">
        <v>141</v>
      </c>
      <c r="L572" s="47"/>
      <c r="M572" s="210" t="s">
        <v>19</v>
      </c>
      <c r="N572" s="211" t="s">
        <v>43</v>
      </c>
      <c r="O572" s="87"/>
      <c r="P572" s="212">
        <f>O572*H572</f>
        <v>0</v>
      </c>
      <c r="Q572" s="212">
        <v>0</v>
      </c>
      <c r="R572" s="212">
        <f>Q572*H572</f>
        <v>0</v>
      </c>
      <c r="S572" s="212">
        <v>0.00036000000000000002</v>
      </c>
      <c r="T572" s="213">
        <f>S572*H572</f>
        <v>0.00108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4" t="s">
        <v>224</v>
      </c>
      <c r="AT572" s="214" t="s">
        <v>137</v>
      </c>
      <c r="AU572" s="214" t="s">
        <v>143</v>
      </c>
      <c r="AY572" s="20" t="s">
        <v>134</v>
      </c>
      <c r="BE572" s="215">
        <f>IF(N572="základní",J572,0)</f>
        <v>0</v>
      </c>
      <c r="BF572" s="215">
        <f>IF(N572="snížená",J572,0)</f>
        <v>0</v>
      </c>
      <c r="BG572" s="215">
        <f>IF(N572="zákl. přenesená",J572,0)</f>
        <v>0</v>
      </c>
      <c r="BH572" s="215">
        <f>IF(N572="sníž. přenesená",J572,0)</f>
        <v>0</v>
      </c>
      <c r="BI572" s="215">
        <f>IF(N572="nulová",J572,0)</f>
        <v>0</v>
      </c>
      <c r="BJ572" s="20" t="s">
        <v>143</v>
      </c>
      <c r="BK572" s="215">
        <f>ROUND(I572*H572,2)</f>
        <v>0</v>
      </c>
      <c r="BL572" s="20" t="s">
        <v>224</v>
      </c>
      <c r="BM572" s="214" t="s">
        <v>1272</v>
      </c>
    </row>
    <row r="573" s="2" customFormat="1">
      <c r="A573" s="41"/>
      <c r="B573" s="42"/>
      <c r="C573" s="43"/>
      <c r="D573" s="216" t="s">
        <v>145</v>
      </c>
      <c r="E573" s="43"/>
      <c r="F573" s="217" t="s">
        <v>1273</v>
      </c>
      <c r="G573" s="43"/>
      <c r="H573" s="43"/>
      <c r="I573" s="218"/>
      <c r="J573" s="43"/>
      <c r="K573" s="43"/>
      <c r="L573" s="47"/>
      <c r="M573" s="219"/>
      <c r="N573" s="220"/>
      <c r="O573" s="87"/>
      <c r="P573" s="87"/>
      <c r="Q573" s="87"/>
      <c r="R573" s="87"/>
      <c r="S573" s="87"/>
      <c r="T573" s="88"/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T573" s="20" t="s">
        <v>145</v>
      </c>
      <c r="AU573" s="20" t="s">
        <v>143</v>
      </c>
    </row>
    <row r="574" s="2" customFormat="1" ht="16.5" customHeight="1">
      <c r="A574" s="41"/>
      <c r="B574" s="42"/>
      <c r="C574" s="203" t="s">
        <v>1274</v>
      </c>
      <c r="D574" s="203" t="s">
        <v>137</v>
      </c>
      <c r="E574" s="204" t="s">
        <v>1275</v>
      </c>
      <c r="F574" s="205" t="s">
        <v>1276</v>
      </c>
      <c r="G574" s="206" t="s">
        <v>149</v>
      </c>
      <c r="H574" s="207">
        <v>14</v>
      </c>
      <c r="I574" s="208"/>
      <c r="J574" s="209">
        <f>ROUND(I574*H574,2)</f>
        <v>0</v>
      </c>
      <c r="K574" s="205" t="s">
        <v>19</v>
      </c>
      <c r="L574" s="47"/>
      <c r="M574" s="210" t="s">
        <v>19</v>
      </c>
      <c r="N574" s="211" t="s">
        <v>43</v>
      </c>
      <c r="O574" s="87"/>
      <c r="P574" s="212">
        <f>O574*H574</f>
        <v>0</v>
      </c>
      <c r="Q574" s="212">
        <v>0.00055000000000000003</v>
      </c>
      <c r="R574" s="212">
        <f>Q574*H574</f>
        <v>0.0077000000000000002</v>
      </c>
      <c r="S574" s="212">
        <v>0</v>
      </c>
      <c r="T574" s="213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14" t="s">
        <v>224</v>
      </c>
      <c r="AT574" s="214" t="s">
        <v>137</v>
      </c>
      <c r="AU574" s="214" t="s">
        <v>143</v>
      </c>
      <c r="AY574" s="20" t="s">
        <v>134</v>
      </c>
      <c r="BE574" s="215">
        <f>IF(N574="základní",J574,0)</f>
        <v>0</v>
      </c>
      <c r="BF574" s="215">
        <f>IF(N574="snížená",J574,0)</f>
        <v>0</v>
      </c>
      <c r="BG574" s="215">
        <f>IF(N574="zákl. přenesená",J574,0)</f>
        <v>0</v>
      </c>
      <c r="BH574" s="215">
        <f>IF(N574="sníž. přenesená",J574,0)</f>
        <v>0</v>
      </c>
      <c r="BI574" s="215">
        <f>IF(N574="nulová",J574,0)</f>
        <v>0</v>
      </c>
      <c r="BJ574" s="20" t="s">
        <v>143</v>
      </c>
      <c r="BK574" s="215">
        <f>ROUND(I574*H574,2)</f>
        <v>0</v>
      </c>
      <c r="BL574" s="20" t="s">
        <v>224</v>
      </c>
      <c r="BM574" s="214" t="s">
        <v>1277</v>
      </c>
    </row>
    <row r="575" s="2" customFormat="1" ht="16.5" customHeight="1">
      <c r="A575" s="41"/>
      <c r="B575" s="42"/>
      <c r="C575" s="203" t="s">
        <v>1278</v>
      </c>
      <c r="D575" s="203" t="s">
        <v>137</v>
      </c>
      <c r="E575" s="204" t="s">
        <v>1279</v>
      </c>
      <c r="F575" s="205" t="s">
        <v>1280</v>
      </c>
      <c r="G575" s="206" t="s">
        <v>149</v>
      </c>
      <c r="H575" s="207">
        <v>11</v>
      </c>
      <c r="I575" s="208"/>
      <c r="J575" s="209">
        <f>ROUND(I575*H575,2)</f>
        <v>0</v>
      </c>
      <c r="K575" s="205" t="s">
        <v>19</v>
      </c>
      <c r="L575" s="47"/>
      <c r="M575" s="210" t="s">
        <v>19</v>
      </c>
      <c r="N575" s="211" t="s">
        <v>43</v>
      </c>
      <c r="O575" s="87"/>
      <c r="P575" s="212">
        <f>O575*H575</f>
        <v>0</v>
      </c>
      <c r="Q575" s="212">
        <v>0.00050000000000000001</v>
      </c>
      <c r="R575" s="212">
        <f>Q575*H575</f>
        <v>0.0054999999999999997</v>
      </c>
      <c r="S575" s="212">
        <v>0</v>
      </c>
      <c r="T575" s="213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14" t="s">
        <v>224</v>
      </c>
      <c r="AT575" s="214" t="s">
        <v>137</v>
      </c>
      <c r="AU575" s="214" t="s">
        <v>143</v>
      </c>
      <c r="AY575" s="20" t="s">
        <v>134</v>
      </c>
      <c r="BE575" s="215">
        <f>IF(N575="základní",J575,0)</f>
        <v>0</v>
      </c>
      <c r="BF575" s="215">
        <f>IF(N575="snížená",J575,0)</f>
        <v>0</v>
      </c>
      <c r="BG575" s="215">
        <f>IF(N575="zákl. přenesená",J575,0)</f>
        <v>0</v>
      </c>
      <c r="BH575" s="215">
        <f>IF(N575="sníž. přenesená",J575,0)</f>
        <v>0</v>
      </c>
      <c r="BI575" s="215">
        <f>IF(N575="nulová",J575,0)</f>
        <v>0</v>
      </c>
      <c r="BJ575" s="20" t="s">
        <v>143</v>
      </c>
      <c r="BK575" s="215">
        <f>ROUND(I575*H575,2)</f>
        <v>0</v>
      </c>
      <c r="BL575" s="20" t="s">
        <v>224</v>
      </c>
      <c r="BM575" s="214" t="s">
        <v>1281</v>
      </c>
    </row>
    <row r="576" s="2" customFormat="1" ht="16.5" customHeight="1">
      <c r="A576" s="41"/>
      <c r="B576" s="42"/>
      <c r="C576" s="203" t="s">
        <v>1282</v>
      </c>
      <c r="D576" s="203" t="s">
        <v>137</v>
      </c>
      <c r="E576" s="204" t="s">
        <v>1283</v>
      </c>
      <c r="F576" s="205" t="s">
        <v>1284</v>
      </c>
      <c r="G576" s="206" t="s">
        <v>233</v>
      </c>
      <c r="H576" s="207">
        <v>4</v>
      </c>
      <c r="I576" s="208"/>
      <c r="J576" s="209">
        <f>ROUND(I576*H576,2)</f>
        <v>0</v>
      </c>
      <c r="K576" s="205" t="s">
        <v>141</v>
      </c>
      <c r="L576" s="47"/>
      <c r="M576" s="210" t="s">
        <v>19</v>
      </c>
      <c r="N576" s="211" t="s">
        <v>43</v>
      </c>
      <c r="O576" s="87"/>
      <c r="P576" s="212">
        <f>O576*H576</f>
        <v>0</v>
      </c>
      <c r="Q576" s="212">
        <v>0.00020000000000000001</v>
      </c>
      <c r="R576" s="212">
        <f>Q576*H576</f>
        <v>0.00080000000000000004</v>
      </c>
      <c r="S576" s="212">
        <v>0</v>
      </c>
      <c r="T576" s="213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4" t="s">
        <v>224</v>
      </c>
      <c r="AT576" s="214" t="s">
        <v>137</v>
      </c>
      <c r="AU576" s="214" t="s">
        <v>143</v>
      </c>
      <c r="AY576" s="20" t="s">
        <v>134</v>
      </c>
      <c r="BE576" s="215">
        <f>IF(N576="základní",J576,0)</f>
        <v>0</v>
      </c>
      <c r="BF576" s="215">
        <f>IF(N576="snížená",J576,0)</f>
        <v>0</v>
      </c>
      <c r="BG576" s="215">
        <f>IF(N576="zákl. přenesená",J576,0)</f>
        <v>0</v>
      </c>
      <c r="BH576" s="215">
        <f>IF(N576="sníž. přenesená",J576,0)</f>
        <v>0</v>
      </c>
      <c r="BI576" s="215">
        <f>IF(N576="nulová",J576,0)</f>
        <v>0</v>
      </c>
      <c r="BJ576" s="20" t="s">
        <v>143</v>
      </c>
      <c r="BK576" s="215">
        <f>ROUND(I576*H576,2)</f>
        <v>0</v>
      </c>
      <c r="BL576" s="20" t="s">
        <v>224</v>
      </c>
      <c r="BM576" s="214" t="s">
        <v>1285</v>
      </c>
    </row>
    <row r="577" s="2" customFormat="1">
      <c r="A577" s="41"/>
      <c r="B577" s="42"/>
      <c r="C577" s="43"/>
      <c r="D577" s="216" t="s">
        <v>145</v>
      </c>
      <c r="E577" s="43"/>
      <c r="F577" s="217" t="s">
        <v>1286</v>
      </c>
      <c r="G577" s="43"/>
      <c r="H577" s="43"/>
      <c r="I577" s="218"/>
      <c r="J577" s="43"/>
      <c r="K577" s="43"/>
      <c r="L577" s="47"/>
      <c r="M577" s="219"/>
      <c r="N577" s="220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145</v>
      </c>
      <c r="AU577" s="20" t="s">
        <v>143</v>
      </c>
    </row>
    <row r="578" s="2" customFormat="1" ht="16.5" customHeight="1">
      <c r="A578" s="41"/>
      <c r="B578" s="42"/>
      <c r="C578" s="255" t="s">
        <v>1287</v>
      </c>
      <c r="D578" s="255" t="s">
        <v>237</v>
      </c>
      <c r="E578" s="256" t="s">
        <v>1288</v>
      </c>
      <c r="F578" s="257" t="s">
        <v>1289</v>
      </c>
      <c r="G578" s="258" t="s">
        <v>233</v>
      </c>
      <c r="H578" s="259">
        <v>4</v>
      </c>
      <c r="I578" s="260"/>
      <c r="J578" s="261">
        <f>ROUND(I578*H578,2)</f>
        <v>0</v>
      </c>
      <c r="K578" s="257" t="s">
        <v>141</v>
      </c>
      <c r="L578" s="262"/>
      <c r="M578" s="263" t="s">
        <v>19</v>
      </c>
      <c r="N578" s="264" t="s">
        <v>43</v>
      </c>
      <c r="O578" s="87"/>
      <c r="P578" s="212">
        <f>O578*H578</f>
        <v>0</v>
      </c>
      <c r="Q578" s="212">
        <v>9.0000000000000006E-05</v>
      </c>
      <c r="R578" s="212">
        <f>Q578*H578</f>
        <v>0.00036000000000000002</v>
      </c>
      <c r="S578" s="212">
        <v>0</v>
      </c>
      <c r="T578" s="213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4" t="s">
        <v>307</v>
      </c>
      <c r="AT578" s="214" t="s">
        <v>237</v>
      </c>
      <c r="AU578" s="214" t="s">
        <v>143</v>
      </c>
      <c r="AY578" s="20" t="s">
        <v>134</v>
      </c>
      <c r="BE578" s="215">
        <f>IF(N578="základní",J578,0)</f>
        <v>0</v>
      </c>
      <c r="BF578" s="215">
        <f>IF(N578="snížená",J578,0)</f>
        <v>0</v>
      </c>
      <c r="BG578" s="215">
        <f>IF(N578="zákl. přenesená",J578,0)</f>
        <v>0</v>
      </c>
      <c r="BH578" s="215">
        <f>IF(N578="sníž. přenesená",J578,0)</f>
        <v>0</v>
      </c>
      <c r="BI578" s="215">
        <f>IF(N578="nulová",J578,0)</f>
        <v>0</v>
      </c>
      <c r="BJ578" s="20" t="s">
        <v>143</v>
      </c>
      <c r="BK578" s="215">
        <f>ROUND(I578*H578,2)</f>
        <v>0</v>
      </c>
      <c r="BL578" s="20" t="s">
        <v>224</v>
      </c>
      <c r="BM578" s="214" t="s">
        <v>1290</v>
      </c>
    </row>
    <row r="579" s="2" customFormat="1" ht="16.5" customHeight="1">
      <c r="A579" s="41"/>
      <c r="B579" s="42"/>
      <c r="C579" s="203" t="s">
        <v>1291</v>
      </c>
      <c r="D579" s="203" t="s">
        <v>137</v>
      </c>
      <c r="E579" s="204" t="s">
        <v>1292</v>
      </c>
      <c r="F579" s="205" t="s">
        <v>1293</v>
      </c>
      <c r="G579" s="206" t="s">
        <v>149</v>
      </c>
      <c r="H579" s="207">
        <v>14.6</v>
      </c>
      <c r="I579" s="208"/>
      <c r="J579" s="209">
        <f>ROUND(I579*H579,2)</f>
        <v>0</v>
      </c>
      <c r="K579" s="205" t="s">
        <v>141</v>
      </c>
      <c r="L579" s="47"/>
      <c r="M579" s="210" t="s">
        <v>19</v>
      </c>
      <c r="N579" s="211" t="s">
        <v>43</v>
      </c>
      <c r="O579" s="87"/>
      <c r="P579" s="212">
        <f>O579*H579</f>
        <v>0</v>
      </c>
      <c r="Q579" s="212">
        <v>3.0000000000000001E-05</v>
      </c>
      <c r="R579" s="212">
        <f>Q579*H579</f>
        <v>0.00043800000000000002</v>
      </c>
      <c r="S579" s="212">
        <v>0</v>
      </c>
      <c r="T579" s="213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4" t="s">
        <v>224</v>
      </c>
      <c r="AT579" s="214" t="s">
        <v>137</v>
      </c>
      <c r="AU579" s="214" t="s">
        <v>143</v>
      </c>
      <c r="AY579" s="20" t="s">
        <v>134</v>
      </c>
      <c r="BE579" s="215">
        <f>IF(N579="základní",J579,0)</f>
        <v>0</v>
      </c>
      <c r="BF579" s="215">
        <f>IF(N579="snížená",J579,0)</f>
        <v>0</v>
      </c>
      <c r="BG579" s="215">
        <f>IF(N579="zákl. přenesená",J579,0)</f>
        <v>0</v>
      </c>
      <c r="BH579" s="215">
        <f>IF(N579="sníž. přenesená",J579,0)</f>
        <v>0</v>
      </c>
      <c r="BI579" s="215">
        <f>IF(N579="nulová",J579,0)</f>
        <v>0</v>
      </c>
      <c r="BJ579" s="20" t="s">
        <v>143</v>
      </c>
      <c r="BK579" s="215">
        <f>ROUND(I579*H579,2)</f>
        <v>0</v>
      </c>
      <c r="BL579" s="20" t="s">
        <v>224</v>
      </c>
      <c r="BM579" s="214" t="s">
        <v>1294</v>
      </c>
    </row>
    <row r="580" s="2" customFormat="1">
      <c r="A580" s="41"/>
      <c r="B580" s="42"/>
      <c r="C580" s="43"/>
      <c r="D580" s="216" t="s">
        <v>145</v>
      </c>
      <c r="E580" s="43"/>
      <c r="F580" s="217" t="s">
        <v>1295</v>
      </c>
      <c r="G580" s="43"/>
      <c r="H580" s="43"/>
      <c r="I580" s="218"/>
      <c r="J580" s="43"/>
      <c r="K580" s="43"/>
      <c r="L580" s="47"/>
      <c r="M580" s="219"/>
      <c r="N580" s="220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145</v>
      </c>
      <c r="AU580" s="20" t="s">
        <v>143</v>
      </c>
    </row>
    <row r="581" s="2" customFormat="1" ht="16.5" customHeight="1">
      <c r="A581" s="41"/>
      <c r="B581" s="42"/>
      <c r="C581" s="203" t="s">
        <v>1296</v>
      </c>
      <c r="D581" s="203" t="s">
        <v>137</v>
      </c>
      <c r="E581" s="204" t="s">
        <v>1297</v>
      </c>
      <c r="F581" s="205" t="s">
        <v>1298</v>
      </c>
      <c r="G581" s="206" t="s">
        <v>140</v>
      </c>
      <c r="H581" s="207">
        <v>27.300000000000001</v>
      </c>
      <c r="I581" s="208"/>
      <c r="J581" s="209">
        <f>ROUND(I581*H581,2)</f>
        <v>0</v>
      </c>
      <c r="K581" s="205" t="s">
        <v>141</v>
      </c>
      <c r="L581" s="47"/>
      <c r="M581" s="210" t="s">
        <v>19</v>
      </c>
      <c r="N581" s="211" t="s">
        <v>43</v>
      </c>
      <c r="O581" s="87"/>
      <c r="P581" s="212">
        <f>O581*H581</f>
        <v>0</v>
      </c>
      <c r="Q581" s="212">
        <v>5.0000000000000002E-05</v>
      </c>
      <c r="R581" s="212">
        <f>Q581*H581</f>
        <v>0.0013650000000000001</v>
      </c>
      <c r="S581" s="212">
        <v>0</v>
      </c>
      <c r="T581" s="213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14" t="s">
        <v>224</v>
      </c>
      <c r="AT581" s="214" t="s">
        <v>137</v>
      </c>
      <c r="AU581" s="214" t="s">
        <v>143</v>
      </c>
      <c r="AY581" s="20" t="s">
        <v>134</v>
      </c>
      <c r="BE581" s="215">
        <f>IF(N581="základní",J581,0)</f>
        <v>0</v>
      </c>
      <c r="BF581" s="215">
        <f>IF(N581="snížená",J581,0)</f>
        <v>0</v>
      </c>
      <c r="BG581" s="215">
        <f>IF(N581="zákl. přenesená",J581,0)</f>
        <v>0</v>
      </c>
      <c r="BH581" s="215">
        <f>IF(N581="sníž. přenesená",J581,0)</f>
        <v>0</v>
      </c>
      <c r="BI581" s="215">
        <f>IF(N581="nulová",J581,0)</f>
        <v>0</v>
      </c>
      <c r="BJ581" s="20" t="s">
        <v>143</v>
      </c>
      <c r="BK581" s="215">
        <f>ROUND(I581*H581,2)</f>
        <v>0</v>
      </c>
      <c r="BL581" s="20" t="s">
        <v>224</v>
      </c>
      <c r="BM581" s="214" t="s">
        <v>1299</v>
      </c>
    </row>
    <row r="582" s="2" customFormat="1">
      <c r="A582" s="41"/>
      <c r="B582" s="42"/>
      <c r="C582" s="43"/>
      <c r="D582" s="216" t="s">
        <v>145</v>
      </c>
      <c r="E582" s="43"/>
      <c r="F582" s="217" t="s">
        <v>1300</v>
      </c>
      <c r="G582" s="43"/>
      <c r="H582" s="43"/>
      <c r="I582" s="218"/>
      <c r="J582" s="43"/>
      <c r="K582" s="43"/>
      <c r="L582" s="47"/>
      <c r="M582" s="219"/>
      <c r="N582" s="220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145</v>
      </c>
      <c r="AU582" s="20" t="s">
        <v>143</v>
      </c>
    </row>
    <row r="583" s="2" customFormat="1" ht="24.15" customHeight="1">
      <c r="A583" s="41"/>
      <c r="B583" s="42"/>
      <c r="C583" s="203" t="s">
        <v>1301</v>
      </c>
      <c r="D583" s="203" t="s">
        <v>137</v>
      </c>
      <c r="E583" s="204" t="s">
        <v>1302</v>
      </c>
      <c r="F583" s="205" t="s">
        <v>1303</v>
      </c>
      <c r="G583" s="206" t="s">
        <v>386</v>
      </c>
      <c r="H583" s="265"/>
      <c r="I583" s="208"/>
      <c r="J583" s="209">
        <f>ROUND(I583*H583,2)</f>
        <v>0</v>
      </c>
      <c r="K583" s="205" t="s">
        <v>141</v>
      </c>
      <c r="L583" s="47"/>
      <c r="M583" s="210" t="s">
        <v>19</v>
      </c>
      <c r="N583" s="211" t="s">
        <v>43</v>
      </c>
      <c r="O583" s="87"/>
      <c r="P583" s="212">
        <f>O583*H583</f>
        <v>0</v>
      </c>
      <c r="Q583" s="212">
        <v>0</v>
      </c>
      <c r="R583" s="212">
        <f>Q583*H583</f>
        <v>0</v>
      </c>
      <c r="S583" s="212">
        <v>0</v>
      </c>
      <c r="T583" s="213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4" t="s">
        <v>224</v>
      </c>
      <c r="AT583" s="214" t="s">
        <v>137</v>
      </c>
      <c r="AU583" s="214" t="s">
        <v>143</v>
      </c>
      <c r="AY583" s="20" t="s">
        <v>134</v>
      </c>
      <c r="BE583" s="215">
        <f>IF(N583="základní",J583,0)</f>
        <v>0</v>
      </c>
      <c r="BF583" s="215">
        <f>IF(N583="snížená",J583,0)</f>
        <v>0</v>
      </c>
      <c r="BG583" s="215">
        <f>IF(N583="zákl. přenesená",J583,0)</f>
        <v>0</v>
      </c>
      <c r="BH583" s="215">
        <f>IF(N583="sníž. přenesená",J583,0)</f>
        <v>0</v>
      </c>
      <c r="BI583" s="215">
        <f>IF(N583="nulová",J583,0)</f>
        <v>0</v>
      </c>
      <c r="BJ583" s="20" t="s">
        <v>143</v>
      </c>
      <c r="BK583" s="215">
        <f>ROUND(I583*H583,2)</f>
        <v>0</v>
      </c>
      <c r="BL583" s="20" t="s">
        <v>224</v>
      </c>
      <c r="BM583" s="214" t="s">
        <v>1304</v>
      </c>
    </row>
    <row r="584" s="2" customFormat="1">
      <c r="A584" s="41"/>
      <c r="B584" s="42"/>
      <c r="C584" s="43"/>
      <c r="D584" s="216" t="s">
        <v>145</v>
      </c>
      <c r="E584" s="43"/>
      <c r="F584" s="217" t="s">
        <v>1305</v>
      </c>
      <c r="G584" s="43"/>
      <c r="H584" s="43"/>
      <c r="I584" s="218"/>
      <c r="J584" s="43"/>
      <c r="K584" s="43"/>
      <c r="L584" s="47"/>
      <c r="M584" s="219"/>
      <c r="N584" s="220"/>
      <c r="O584" s="87"/>
      <c r="P584" s="87"/>
      <c r="Q584" s="87"/>
      <c r="R584" s="87"/>
      <c r="S584" s="87"/>
      <c r="T584" s="88"/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T584" s="20" t="s">
        <v>145</v>
      </c>
      <c r="AU584" s="20" t="s">
        <v>143</v>
      </c>
    </row>
    <row r="585" s="12" customFormat="1" ht="22.8" customHeight="1">
      <c r="A585" s="12"/>
      <c r="B585" s="187"/>
      <c r="C585" s="188"/>
      <c r="D585" s="189" t="s">
        <v>70</v>
      </c>
      <c r="E585" s="201" t="s">
        <v>1306</v>
      </c>
      <c r="F585" s="201" t="s">
        <v>1307</v>
      </c>
      <c r="G585" s="188"/>
      <c r="H585" s="188"/>
      <c r="I585" s="191"/>
      <c r="J585" s="202">
        <f>BK585</f>
        <v>0</v>
      </c>
      <c r="K585" s="188"/>
      <c r="L585" s="193"/>
      <c r="M585" s="194"/>
      <c r="N585" s="195"/>
      <c r="O585" s="195"/>
      <c r="P585" s="196">
        <f>SUM(P586:P636)</f>
        <v>0</v>
      </c>
      <c r="Q585" s="195"/>
      <c r="R585" s="196">
        <f>SUM(R586:R636)</f>
        <v>0.015786400000000003</v>
      </c>
      <c r="S585" s="195"/>
      <c r="T585" s="197">
        <f>SUM(T586:T636)</f>
        <v>0.00025000000000000001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198" t="s">
        <v>143</v>
      </c>
      <c r="AT585" s="199" t="s">
        <v>70</v>
      </c>
      <c r="AU585" s="199" t="s">
        <v>79</v>
      </c>
      <c r="AY585" s="198" t="s">
        <v>134</v>
      </c>
      <c r="BK585" s="200">
        <f>SUM(BK586:BK636)</f>
        <v>0</v>
      </c>
    </row>
    <row r="586" s="2" customFormat="1" ht="16.5" customHeight="1">
      <c r="A586" s="41"/>
      <c r="B586" s="42"/>
      <c r="C586" s="203" t="s">
        <v>1308</v>
      </c>
      <c r="D586" s="203" t="s">
        <v>137</v>
      </c>
      <c r="E586" s="204" t="s">
        <v>1309</v>
      </c>
      <c r="F586" s="205" t="s">
        <v>1310</v>
      </c>
      <c r="G586" s="206" t="s">
        <v>140</v>
      </c>
      <c r="H586" s="207">
        <v>25</v>
      </c>
      <c r="I586" s="208"/>
      <c r="J586" s="209">
        <f>ROUND(I586*H586,2)</f>
        <v>0</v>
      </c>
      <c r="K586" s="205" t="s">
        <v>141</v>
      </c>
      <c r="L586" s="47"/>
      <c r="M586" s="210" t="s">
        <v>19</v>
      </c>
      <c r="N586" s="211" t="s">
        <v>43</v>
      </c>
      <c r="O586" s="87"/>
      <c r="P586" s="212">
        <f>O586*H586</f>
        <v>0</v>
      </c>
      <c r="Q586" s="212">
        <v>0</v>
      </c>
      <c r="R586" s="212">
        <f>Q586*H586</f>
        <v>0</v>
      </c>
      <c r="S586" s="212">
        <v>1.0000000000000001E-05</v>
      </c>
      <c r="T586" s="213">
        <f>S586*H586</f>
        <v>0.00025000000000000001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14" t="s">
        <v>224</v>
      </c>
      <c r="AT586" s="214" t="s">
        <v>137</v>
      </c>
      <c r="AU586" s="214" t="s">
        <v>143</v>
      </c>
      <c r="AY586" s="20" t="s">
        <v>134</v>
      </c>
      <c r="BE586" s="215">
        <f>IF(N586="základní",J586,0)</f>
        <v>0</v>
      </c>
      <c r="BF586" s="215">
        <f>IF(N586="snížená",J586,0)</f>
        <v>0</v>
      </c>
      <c r="BG586" s="215">
        <f>IF(N586="zákl. přenesená",J586,0)</f>
        <v>0</v>
      </c>
      <c r="BH586" s="215">
        <f>IF(N586="sníž. přenesená",J586,0)</f>
        <v>0</v>
      </c>
      <c r="BI586" s="215">
        <f>IF(N586="nulová",J586,0)</f>
        <v>0</v>
      </c>
      <c r="BJ586" s="20" t="s">
        <v>143</v>
      </c>
      <c r="BK586" s="215">
        <f>ROUND(I586*H586,2)</f>
        <v>0</v>
      </c>
      <c r="BL586" s="20" t="s">
        <v>224</v>
      </c>
      <c r="BM586" s="214" t="s">
        <v>1311</v>
      </c>
    </row>
    <row r="587" s="2" customFormat="1">
      <c r="A587" s="41"/>
      <c r="B587" s="42"/>
      <c r="C587" s="43"/>
      <c r="D587" s="216" t="s">
        <v>145</v>
      </c>
      <c r="E587" s="43"/>
      <c r="F587" s="217" t="s">
        <v>1312</v>
      </c>
      <c r="G587" s="43"/>
      <c r="H587" s="43"/>
      <c r="I587" s="218"/>
      <c r="J587" s="43"/>
      <c r="K587" s="43"/>
      <c r="L587" s="47"/>
      <c r="M587" s="219"/>
      <c r="N587" s="220"/>
      <c r="O587" s="87"/>
      <c r="P587" s="87"/>
      <c r="Q587" s="87"/>
      <c r="R587" s="87"/>
      <c r="S587" s="87"/>
      <c r="T587" s="88"/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T587" s="20" t="s">
        <v>145</v>
      </c>
      <c r="AU587" s="20" t="s">
        <v>143</v>
      </c>
    </row>
    <row r="588" s="2" customFormat="1" ht="16.5" customHeight="1">
      <c r="A588" s="41"/>
      <c r="B588" s="42"/>
      <c r="C588" s="255" t="s">
        <v>1313</v>
      </c>
      <c r="D588" s="255" t="s">
        <v>237</v>
      </c>
      <c r="E588" s="256" t="s">
        <v>1314</v>
      </c>
      <c r="F588" s="257" t="s">
        <v>1315</v>
      </c>
      <c r="G588" s="258" t="s">
        <v>140</v>
      </c>
      <c r="H588" s="259">
        <v>25</v>
      </c>
      <c r="I588" s="260"/>
      <c r="J588" s="261">
        <f>ROUND(I588*H588,2)</f>
        <v>0</v>
      </c>
      <c r="K588" s="257" t="s">
        <v>141</v>
      </c>
      <c r="L588" s="262"/>
      <c r="M588" s="263" t="s">
        <v>19</v>
      </c>
      <c r="N588" s="264" t="s">
        <v>43</v>
      </c>
      <c r="O588" s="87"/>
      <c r="P588" s="212">
        <f>O588*H588</f>
        <v>0</v>
      </c>
      <c r="Q588" s="212">
        <v>5.0000000000000002E-05</v>
      </c>
      <c r="R588" s="212">
        <f>Q588*H588</f>
        <v>0.00125</v>
      </c>
      <c r="S588" s="212">
        <v>0</v>
      </c>
      <c r="T588" s="213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14" t="s">
        <v>307</v>
      </c>
      <c r="AT588" s="214" t="s">
        <v>237</v>
      </c>
      <c r="AU588" s="214" t="s">
        <v>143</v>
      </c>
      <c r="AY588" s="20" t="s">
        <v>134</v>
      </c>
      <c r="BE588" s="215">
        <f>IF(N588="základní",J588,0)</f>
        <v>0</v>
      </c>
      <c r="BF588" s="215">
        <f>IF(N588="snížená",J588,0)</f>
        <v>0</v>
      </c>
      <c r="BG588" s="215">
        <f>IF(N588="zákl. přenesená",J588,0)</f>
        <v>0</v>
      </c>
      <c r="BH588" s="215">
        <f>IF(N588="sníž. přenesená",J588,0)</f>
        <v>0</v>
      </c>
      <c r="BI588" s="215">
        <f>IF(N588="nulová",J588,0)</f>
        <v>0</v>
      </c>
      <c r="BJ588" s="20" t="s">
        <v>143</v>
      </c>
      <c r="BK588" s="215">
        <f>ROUND(I588*H588,2)</f>
        <v>0</v>
      </c>
      <c r="BL588" s="20" t="s">
        <v>224</v>
      </c>
      <c r="BM588" s="214" t="s">
        <v>1316</v>
      </c>
    </row>
    <row r="589" s="2" customFormat="1" ht="24.15" customHeight="1">
      <c r="A589" s="41"/>
      <c r="B589" s="42"/>
      <c r="C589" s="203" t="s">
        <v>1317</v>
      </c>
      <c r="D589" s="203" t="s">
        <v>137</v>
      </c>
      <c r="E589" s="204" t="s">
        <v>1318</v>
      </c>
      <c r="F589" s="205" t="s">
        <v>1319</v>
      </c>
      <c r="G589" s="206" t="s">
        <v>140</v>
      </c>
      <c r="H589" s="207">
        <v>1.5600000000000001</v>
      </c>
      <c r="I589" s="208"/>
      <c r="J589" s="209">
        <f>ROUND(I589*H589,2)</f>
        <v>0</v>
      </c>
      <c r="K589" s="205" t="s">
        <v>141</v>
      </c>
      <c r="L589" s="47"/>
      <c r="M589" s="210" t="s">
        <v>19</v>
      </c>
      <c r="N589" s="211" t="s">
        <v>43</v>
      </c>
      <c r="O589" s="87"/>
      <c r="P589" s="212">
        <f>O589*H589</f>
        <v>0</v>
      </c>
      <c r="Q589" s="212">
        <v>2.0000000000000002E-05</v>
      </c>
      <c r="R589" s="212">
        <f>Q589*H589</f>
        <v>3.1200000000000006E-05</v>
      </c>
      <c r="S589" s="212">
        <v>0</v>
      </c>
      <c r="T589" s="213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14" t="s">
        <v>224</v>
      </c>
      <c r="AT589" s="214" t="s">
        <v>137</v>
      </c>
      <c r="AU589" s="214" t="s">
        <v>143</v>
      </c>
      <c r="AY589" s="20" t="s">
        <v>134</v>
      </c>
      <c r="BE589" s="215">
        <f>IF(N589="základní",J589,0)</f>
        <v>0</v>
      </c>
      <c r="BF589" s="215">
        <f>IF(N589="snížená",J589,0)</f>
        <v>0</v>
      </c>
      <c r="BG589" s="215">
        <f>IF(N589="zákl. přenesená",J589,0)</f>
        <v>0</v>
      </c>
      <c r="BH589" s="215">
        <f>IF(N589="sníž. přenesená",J589,0)</f>
        <v>0</v>
      </c>
      <c r="BI589" s="215">
        <f>IF(N589="nulová",J589,0)</f>
        <v>0</v>
      </c>
      <c r="BJ589" s="20" t="s">
        <v>143</v>
      </c>
      <c r="BK589" s="215">
        <f>ROUND(I589*H589,2)</f>
        <v>0</v>
      </c>
      <c r="BL589" s="20" t="s">
        <v>224</v>
      </c>
      <c r="BM589" s="214" t="s">
        <v>1320</v>
      </c>
    </row>
    <row r="590" s="2" customFormat="1">
      <c r="A590" s="41"/>
      <c r="B590" s="42"/>
      <c r="C590" s="43"/>
      <c r="D590" s="216" t="s">
        <v>145</v>
      </c>
      <c r="E590" s="43"/>
      <c r="F590" s="217" t="s">
        <v>1321</v>
      </c>
      <c r="G590" s="43"/>
      <c r="H590" s="43"/>
      <c r="I590" s="218"/>
      <c r="J590" s="43"/>
      <c r="K590" s="43"/>
      <c r="L590" s="47"/>
      <c r="M590" s="219"/>
      <c r="N590" s="220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145</v>
      </c>
      <c r="AU590" s="20" t="s">
        <v>143</v>
      </c>
    </row>
    <row r="591" s="2" customFormat="1" ht="16.5" customHeight="1">
      <c r="A591" s="41"/>
      <c r="B591" s="42"/>
      <c r="C591" s="203" t="s">
        <v>1322</v>
      </c>
      <c r="D591" s="203" t="s">
        <v>137</v>
      </c>
      <c r="E591" s="204" t="s">
        <v>1323</v>
      </c>
      <c r="F591" s="205" t="s">
        <v>1324</v>
      </c>
      <c r="G591" s="206" t="s">
        <v>140</v>
      </c>
      <c r="H591" s="207">
        <v>1.5600000000000001</v>
      </c>
      <c r="I591" s="208"/>
      <c r="J591" s="209">
        <f>ROUND(I591*H591,2)</f>
        <v>0</v>
      </c>
      <c r="K591" s="205" t="s">
        <v>141</v>
      </c>
      <c r="L591" s="47"/>
      <c r="M591" s="210" t="s">
        <v>19</v>
      </c>
      <c r="N591" s="211" t="s">
        <v>43</v>
      </c>
      <c r="O591" s="87"/>
      <c r="P591" s="212">
        <f>O591*H591</f>
        <v>0</v>
      </c>
      <c r="Q591" s="212">
        <v>0</v>
      </c>
      <c r="R591" s="212">
        <f>Q591*H591</f>
        <v>0</v>
      </c>
      <c r="S591" s="212">
        <v>0</v>
      </c>
      <c r="T591" s="213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14" t="s">
        <v>224</v>
      </c>
      <c r="AT591" s="214" t="s">
        <v>137</v>
      </c>
      <c r="AU591" s="214" t="s">
        <v>143</v>
      </c>
      <c r="AY591" s="20" t="s">
        <v>134</v>
      </c>
      <c r="BE591" s="215">
        <f>IF(N591="základní",J591,0)</f>
        <v>0</v>
      </c>
      <c r="BF591" s="215">
        <f>IF(N591="snížená",J591,0)</f>
        <v>0</v>
      </c>
      <c r="BG591" s="215">
        <f>IF(N591="zákl. přenesená",J591,0)</f>
        <v>0</v>
      </c>
      <c r="BH591" s="215">
        <f>IF(N591="sníž. přenesená",J591,0)</f>
        <v>0</v>
      </c>
      <c r="BI591" s="215">
        <f>IF(N591="nulová",J591,0)</f>
        <v>0</v>
      </c>
      <c r="BJ591" s="20" t="s">
        <v>143</v>
      </c>
      <c r="BK591" s="215">
        <f>ROUND(I591*H591,2)</f>
        <v>0</v>
      </c>
      <c r="BL591" s="20" t="s">
        <v>224</v>
      </c>
      <c r="BM591" s="214" t="s">
        <v>1325</v>
      </c>
    </row>
    <row r="592" s="2" customFormat="1">
      <c r="A592" s="41"/>
      <c r="B592" s="42"/>
      <c r="C592" s="43"/>
      <c r="D592" s="216" t="s">
        <v>145</v>
      </c>
      <c r="E592" s="43"/>
      <c r="F592" s="217" t="s">
        <v>1326</v>
      </c>
      <c r="G592" s="43"/>
      <c r="H592" s="43"/>
      <c r="I592" s="218"/>
      <c r="J592" s="43"/>
      <c r="K592" s="43"/>
      <c r="L592" s="47"/>
      <c r="M592" s="219"/>
      <c r="N592" s="220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145</v>
      </c>
      <c r="AU592" s="20" t="s">
        <v>143</v>
      </c>
    </row>
    <row r="593" s="2" customFormat="1" ht="16.5" customHeight="1">
      <c r="A593" s="41"/>
      <c r="B593" s="42"/>
      <c r="C593" s="203" t="s">
        <v>1327</v>
      </c>
      <c r="D593" s="203" t="s">
        <v>137</v>
      </c>
      <c r="E593" s="204" t="s">
        <v>1328</v>
      </c>
      <c r="F593" s="205" t="s">
        <v>1329</v>
      </c>
      <c r="G593" s="206" t="s">
        <v>140</v>
      </c>
      <c r="H593" s="207">
        <v>1.5600000000000001</v>
      </c>
      <c r="I593" s="208"/>
      <c r="J593" s="209">
        <f>ROUND(I593*H593,2)</f>
        <v>0</v>
      </c>
      <c r="K593" s="205" t="s">
        <v>141</v>
      </c>
      <c r="L593" s="47"/>
      <c r="M593" s="210" t="s">
        <v>19</v>
      </c>
      <c r="N593" s="211" t="s">
        <v>43</v>
      </c>
      <c r="O593" s="87"/>
      <c r="P593" s="212">
        <f>O593*H593</f>
        <v>0</v>
      </c>
      <c r="Q593" s="212">
        <v>2.0000000000000002E-05</v>
      </c>
      <c r="R593" s="212">
        <f>Q593*H593</f>
        <v>3.1200000000000006E-05</v>
      </c>
      <c r="S593" s="212">
        <v>0</v>
      </c>
      <c r="T593" s="213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14" t="s">
        <v>224</v>
      </c>
      <c r="AT593" s="214" t="s">
        <v>137</v>
      </c>
      <c r="AU593" s="214" t="s">
        <v>143</v>
      </c>
      <c r="AY593" s="20" t="s">
        <v>134</v>
      </c>
      <c r="BE593" s="215">
        <f>IF(N593="základní",J593,0)</f>
        <v>0</v>
      </c>
      <c r="BF593" s="215">
        <f>IF(N593="snížená",J593,0)</f>
        <v>0</v>
      </c>
      <c r="BG593" s="215">
        <f>IF(N593="zákl. přenesená",J593,0)</f>
        <v>0</v>
      </c>
      <c r="BH593" s="215">
        <f>IF(N593="sníž. přenesená",J593,0)</f>
        <v>0</v>
      </c>
      <c r="BI593" s="215">
        <f>IF(N593="nulová",J593,0)</f>
        <v>0</v>
      </c>
      <c r="BJ593" s="20" t="s">
        <v>143</v>
      </c>
      <c r="BK593" s="215">
        <f>ROUND(I593*H593,2)</f>
        <v>0</v>
      </c>
      <c r="BL593" s="20" t="s">
        <v>224</v>
      </c>
      <c r="BM593" s="214" t="s">
        <v>1330</v>
      </c>
    </row>
    <row r="594" s="2" customFormat="1">
      <c r="A594" s="41"/>
      <c r="B594" s="42"/>
      <c r="C594" s="43"/>
      <c r="D594" s="216" t="s">
        <v>145</v>
      </c>
      <c r="E594" s="43"/>
      <c r="F594" s="217" t="s">
        <v>1331</v>
      </c>
      <c r="G594" s="43"/>
      <c r="H594" s="43"/>
      <c r="I594" s="218"/>
      <c r="J594" s="43"/>
      <c r="K594" s="43"/>
      <c r="L594" s="47"/>
      <c r="M594" s="219"/>
      <c r="N594" s="220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145</v>
      </c>
      <c r="AU594" s="20" t="s">
        <v>143</v>
      </c>
    </row>
    <row r="595" s="2" customFormat="1" ht="16.5" customHeight="1">
      <c r="A595" s="41"/>
      <c r="B595" s="42"/>
      <c r="C595" s="203" t="s">
        <v>1332</v>
      </c>
      <c r="D595" s="203" t="s">
        <v>137</v>
      </c>
      <c r="E595" s="204" t="s">
        <v>1333</v>
      </c>
      <c r="F595" s="205" t="s">
        <v>1334</v>
      </c>
      <c r="G595" s="206" t="s">
        <v>140</v>
      </c>
      <c r="H595" s="207">
        <v>1.5600000000000001</v>
      </c>
      <c r="I595" s="208"/>
      <c r="J595" s="209">
        <f>ROUND(I595*H595,2)</f>
        <v>0</v>
      </c>
      <c r="K595" s="205" t="s">
        <v>141</v>
      </c>
      <c r="L595" s="47"/>
      <c r="M595" s="210" t="s">
        <v>19</v>
      </c>
      <c r="N595" s="211" t="s">
        <v>43</v>
      </c>
      <c r="O595" s="87"/>
      <c r="P595" s="212">
        <f>O595*H595</f>
        <v>0</v>
      </c>
      <c r="Q595" s="212">
        <v>0.00012999999999999999</v>
      </c>
      <c r="R595" s="212">
        <f>Q595*H595</f>
        <v>0.0002028</v>
      </c>
      <c r="S595" s="212">
        <v>0</v>
      </c>
      <c r="T595" s="213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14" t="s">
        <v>224</v>
      </c>
      <c r="AT595" s="214" t="s">
        <v>137</v>
      </c>
      <c r="AU595" s="214" t="s">
        <v>143</v>
      </c>
      <c r="AY595" s="20" t="s">
        <v>134</v>
      </c>
      <c r="BE595" s="215">
        <f>IF(N595="základní",J595,0)</f>
        <v>0</v>
      </c>
      <c r="BF595" s="215">
        <f>IF(N595="snížená",J595,0)</f>
        <v>0</v>
      </c>
      <c r="BG595" s="215">
        <f>IF(N595="zákl. přenesená",J595,0)</f>
        <v>0</v>
      </c>
      <c r="BH595" s="215">
        <f>IF(N595="sníž. přenesená",J595,0)</f>
        <v>0</v>
      </c>
      <c r="BI595" s="215">
        <f>IF(N595="nulová",J595,0)</f>
        <v>0</v>
      </c>
      <c r="BJ595" s="20" t="s">
        <v>143</v>
      </c>
      <c r="BK595" s="215">
        <f>ROUND(I595*H595,2)</f>
        <v>0</v>
      </c>
      <c r="BL595" s="20" t="s">
        <v>224</v>
      </c>
      <c r="BM595" s="214" t="s">
        <v>1335</v>
      </c>
    </row>
    <row r="596" s="2" customFormat="1">
      <c r="A596" s="41"/>
      <c r="B596" s="42"/>
      <c r="C596" s="43"/>
      <c r="D596" s="216" t="s">
        <v>145</v>
      </c>
      <c r="E596" s="43"/>
      <c r="F596" s="217" t="s">
        <v>1336</v>
      </c>
      <c r="G596" s="43"/>
      <c r="H596" s="43"/>
      <c r="I596" s="218"/>
      <c r="J596" s="43"/>
      <c r="K596" s="43"/>
      <c r="L596" s="47"/>
      <c r="M596" s="219"/>
      <c r="N596" s="220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145</v>
      </c>
      <c r="AU596" s="20" t="s">
        <v>143</v>
      </c>
    </row>
    <row r="597" s="2" customFormat="1" ht="16.5" customHeight="1">
      <c r="A597" s="41"/>
      <c r="B597" s="42"/>
      <c r="C597" s="203" t="s">
        <v>1337</v>
      </c>
      <c r="D597" s="203" t="s">
        <v>137</v>
      </c>
      <c r="E597" s="204" t="s">
        <v>1338</v>
      </c>
      <c r="F597" s="205" t="s">
        <v>1339</v>
      </c>
      <c r="G597" s="206" t="s">
        <v>140</v>
      </c>
      <c r="H597" s="207">
        <v>1.5600000000000001</v>
      </c>
      <c r="I597" s="208"/>
      <c r="J597" s="209">
        <f>ROUND(I597*H597,2)</f>
        <v>0</v>
      </c>
      <c r="K597" s="205" t="s">
        <v>141</v>
      </c>
      <c r="L597" s="47"/>
      <c r="M597" s="210" t="s">
        <v>19</v>
      </c>
      <c r="N597" s="211" t="s">
        <v>43</v>
      </c>
      <c r="O597" s="87"/>
      <c r="P597" s="212">
        <f>O597*H597</f>
        <v>0</v>
      </c>
      <c r="Q597" s="212">
        <v>0.00012</v>
      </c>
      <c r="R597" s="212">
        <f>Q597*H597</f>
        <v>0.00018720000000000002</v>
      </c>
      <c r="S597" s="212">
        <v>0</v>
      </c>
      <c r="T597" s="213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14" t="s">
        <v>224</v>
      </c>
      <c r="AT597" s="214" t="s">
        <v>137</v>
      </c>
      <c r="AU597" s="214" t="s">
        <v>143</v>
      </c>
      <c r="AY597" s="20" t="s">
        <v>134</v>
      </c>
      <c r="BE597" s="215">
        <f>IF(N597="základní",J597,0)</f>
        <v>0</v>
      </c>
      <c r="BF597" s="215">
        <f>IF(N597="snížená",J597,0)</f>
        <v>0</v>
      </c>
      <c r="BG597" s="215">
        <f>IF(N597="zákl. přenesená",J597,0)</f>
        <v>0</v>
      </c>
      <c r="BH597" s="215">
        <f>IF(N597="sníž. přenesená",J597,0)</f>
        <v>0</v>
      </c>
      <c r="BI597" s="215">
        <f>IF(N597="nulová",J597,0)</f>
        <v>0</v>
      </c>
      <c r="BJ597" s="20" t="s">
        <v>143</v>
      </c>
      <c r="BK597" s="215">
        <f>ROUND(I597*H597,2)</f>
        <v>0</v>
      </c>
      <c r="BL597" s="20" t="s">
        <v>224</v>
      </c>
      <c r="BM597" s="214" t="s">
        <v>1340</v>
      </c>
    </row>
    <row r="598" s="2" customFormat="1">
      <c r="A598" s="41"/>
      <c r="B598" s="42"/>
      <c r="C598" s="43"/>
      <c r="D598" s="216" t="s">
        <v>145</v>
      </c>
      <c r="E598" s="43"/>
      <c r="F598" s="217" t="s">
        <v>1341</v>
      </c>
      <c r="G598" s="43"/>
      <c r="H598" s="43"/>
      <c r="I598" s="218"/>
      <c r="J598" s="43"/>
      <c r="K598" s="43"/>
      <c r="L598" s="47"/>
      <c r="M598" s="219"/>
      <c r="N598" s="220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145</v>
      </c>
      <c r="AU598" s="20" t="s">
        <v>143</v>
      </c>
    </row>
    <row r="599" s="2" customFormat="1" ht="24.15" customHeight="1">
      <c r="A599" s="41"/>
      <c r="B599" s="42"/>
      <c r="C599" s="203" t="s">
        <v>1342</v>
      </c>
      <c r="D599" s="203" t="s">
        <v>137</v>
      </c>
      <c r="E599" s="204" t="s">
        <v>1343</v>
      </c>
      <c r="F599" s="205" t="s">
        <v>1344</v>
      </c>
      <c r="G599" s="206" t="s">
        <v>140</v>
      </c>
      <c r="H599" s="207">
        <v>1.5600000000000001</v>
      </c>
      <c r="I599" s="208"/>
      <c r="J599" s="209">
        <f>ROUND(I599*H599,2)</f>
        <v>0</v>
      </c>
      <c r="K599" s="205" t="s">
        <v>141</v>
      </c>
      <c r="L599" s="47"/>
      <c r="M599" s="210" t="s">
        <v>19</v>
      </c>
      <c r="N599" s="211" t="s">
        <v>43</v>
      </c>
      <c r="O599" s="87"/>
      <c r="P599" s="212">
        <f>O599*H599</f>
        <v>0</v>
      </c>
      <c r="Q599" s="212">
        <v>0.00032000000000000003</v>
      </c>
      <c r="R599" s="212">
        <f>Q599*H599</f>
        <v>0.0004992000000000001</v>
      </c>
      <c r="S599" s="212">
        <v>0</v>
      </c>
      <c r="T599" s="213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14" t="s">
        <v>224</v>
      </c>
      <c r="AT599" s="214" t="s">
        <v>137</v>
      </c>
      <c r="AU599" s="214" t="s">
        <v>143</v>
      </c>
      <c r="AY599" s="20" t="s">
        <v>134</v>
      </c>
      <c r="BE599" s="215">
        <f>IF(N599="základní",J599,0)</f>
        <v>0</v>
      </c>
      <c r="BF599" s="215">
        <f>IF(N599="snížená",J599,0)</f>
        <v>0</v>
      </c>
      <c r="BG599" s="215">
        <f>IF(N599="zákl. přenesená",J599,0)</f>
        <v>0</v>
      </c>
      <c r="BH599" s="215">
        <f>IF(N599="sníž. přenesená",J599,0)</f>
        <v>0</v>
      </c>
      <c r="BI599" s="215">
        <f>IF(N599="nulová",J599,0)</f>
        <v>0</v>
      </c>
      <c r="BJ599" s="20" t="s">
        <v>143</v>
      </c>
      <c r="BK599" s="215">
        <f>ROUND(I599*H599,2)</f>
        <v>0</v>
      </c>
      <c r="BL599" s="20" t="s">
        <v>224</v>
      </c>
      <c r="BM599" s="214" t="s">
        <v>1345</v>
      </c>
    </row>
    <row r="600" s="2" customFormat="1">
      <c r="A600" s="41"/>
      <c r="B600" s="42"/>
      <c r="C600" s="43"/>
      <c r="D600" s="216" t="s">
        <v>145</v>
      </c>
      <c r="E600" s="43"/>
      <c r="F600" s="217" t="s">
        <v>1346</v>
      </c>
      <c r="G600" s="43"/>
      <c r="H600" s="43"/>
      <c r="I600" s="218"/>
      <c r="J600" s="43"/>
      <c r="K600" s="43"/>
      <c r="L600" s="47"/>
      <c r="M600" s="219"/>
      <c r="N600" s="220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145</v>
      </c>
      <c r="AU600" s="20" t="s">
        <v>143</v>
      </c>
    </row>
    <row r="601" s="2" customFormat="1" ht="16.5" customHeight="1">
      <c r="A601" s="41"/>
      <c r="B601" s="42"/>
      <c r="C601" s="203" t="s">
        <v>1347</v>
      </c>
      <c r="D601" s="203" t="s">
        <v>137</v>
      </c>
      <c r="E601" s="204" t="s">
        <v>1348</v>
      </c>
      <c r="F601" s="205" t="s">
        <v>1349</v>
      </c>
      <c r="G601" s="206" t="s">
        <v>149</v>
      </c>
      <c r="H601" s="207">
        <v>1.5600000000000001</v>
      </c>
      <c r="I601" s="208"/>
      <c r="J601" s="209">
        <f>ROUND(I601*H601,2)</f>
        <v>0</v>
      </c>
      <c r="K601" s="205" t="s">
        <v>141</v>
      </c>
      <c r="L601" s="47"/>
      <c r="M601" s="210" t="s">
        <v>19</v>
      </c>
      <c r="N601" s="211" t="s">
        <v>43</v>
      </c>
      <c r="O601" s="87"/>
      <c r="P601" s="212">
        <f>O601*H601</f>
        <v>0</v>
      </c>
      <c r="Q601" s="212">
        <v>3.0000000000000001E-05</v>
      </c>
      <c r="R601" s="212">
        <f>Q601*H601</f>
        <v>4.6800000000000006E-05</v>
      </c>
      <c r="S601" s="212">
        <v>0</v>
      </c>
      <c r="T601" s="213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14" t="s">
        <v>224</v>
      </c>
      <c r="AT601" s="214" t="s">
        <v>137</v>
      </c>
      <c r="AU601" s="214" t="s">
        <v>143</v>
      </c>
      <c r="AY601" s="20" t="s">
        <v>134</v>
      </c>
      <c r="BE601" s="215">
        <f>IF(N601="základní",J601,0)</f>
        <v>0</v>
      </c>
      <c r="BF601" s="215">
        <f>IF(N601="snížená",J601,0)</f>
        <v>0</v>
      </c>
      <c r="BG601" s="215">
        <f>IF(N601="zákl. přenesená",J601,0)</f>
        <v>0</v>
      </c>
      <c r="BH601" s="215">
        <f>IF(N601="sníž. přenesená",J601,0)</f>
        <v>0</v>
      </c>
      <c r="BI601" s="215">
        <f>IF(N601="nulová",J601,0)</f>
        <v>0</v>
      </c>
      <c r="BJ601" s="20" t="s">
        <v>143</v>
      </c>
      <c r="BK601" s="215">
        <f>ROUND(I601*H601,2)</f>
        <v>0</v>
      </c>
      <c r="BL601" s="20" t="s">
        <v>224</v>
      </c>
      <c r="BM601" s="214" t="s">
        <v>1350</v>
      </c>
    </row>
    <row r="602" s="2" customFormat="1">
      <c r="A602" s="41"/>
      <c r="B602" s="42"/>
      <c r="C602" s="43"/>
      <c r="D602" s="216" t="s">
        <v>145</v>
      </c>
      <c r="E602" s="43"/>
      <c r="F602" s="217" t="s">
        <v>1351</v>
      </c>
      <c r="G602" s="43"/>
      <c r="H602" s="43"/>
      <c r="I602" s="218"/>
      <c r="J602" s="43"/>
      <c r="K602" s="43"/>
      <c r="L602" s="47"/>
      <c r="M602" s="219"/>
      <c r="N602" s="220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145</v>
      </c>
      <c r="AU602" s="20" t="s">
        <v>143</v>
      </c>
    </row>
    <row r="603" s="2" customFormat="1" ht="21.75" customHeight="1">
      <c r="A603" s="41"/>
      <c r="B603" s="42"/>
      <c r="C603" s="203" t="s">
        <v>1352</v>
      </c>
      <c r="D603" s="203" t="s">
        <v>137</v>
      </c>
      <c r="E603" s="204" t="s">
        <v>1353</v>
      </c>
      <c r="F603" s="205" t="s">
        <v>1354</v>
      </c>
      <c r="G603" s="206" t="s">
        <v>140</v>
      </c>
      <c r="H603" s="207">
        <v>7.7999999999999998</v>
      </c>
      <c r="I603" s="208"/>
      <c r="J603" s="209">
        <f>ROUND(I603*H603,2)</f>
        <v>0</v>
      </c>
      <c r="K603" s="205" t="s">
        <v>141</v>
      </c>
      <c r="L603" s="47"/>
      <c r="M603" s="210" t="s">
        <v>19</v>
      </c>
      <c r="N603" s="211" t="s">
        <v>43</v>
      </c>
      <c r="O603" s="87"/>
      <c r="P603" s="212">
        <f>O603*H603</f>
        <v>0</v>
      </c>
      <c r="Q603" s="212">
        <v>6.9999999999999994E-05</v>
      </c>
      <c r="R603" s="212">
        <f>Q603*H603</f>
        <v>0.00054599999999999994</v>
      </c>
      <c r="S603" s="212">
        <v>0</v>
      </c>
      <c r="T603" s="213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14" t="s">
        <v>224</v>
      </c>
      <c r="AT603" s="214" t="s">
        <v>137</v>
      </c>
      <c r="AU603" s="214" t="s">
        <v>143</v>
      </c>
      <c r="AY603" s="20" t="s">
        <v>134</v>
      </c>
      <c r="BE603" s="215">
        <f>IF(N603="základní",J603,0)</f>
        <v>0</v>
      </c>
      <c r="BF603" s="215">
        <f>IF(N603="snížená",J603,0)</f>
        <v>0</v>
      </c>
      <c r="BG603" s="215">
        <f>IF(N603="zákl. přenesená",J603,0)</f>
        <v>0</v>
      </c>
      <c r="BH603" s="215">
        <f>IF(N603="sníž. přenesená",J603,0)</f>
        <v>0</v>
      </c>
      <c r="BI603" s="215">
        <f>IF(N603="nulová",J603,0)</f>
        <v>0</v>
      </c>
      <c r="BJ603" s="20" t="s">
        <v>143</v>
      </c>
      <c r="BK603" s="215">
        <f>ROUND(I603*H603,2)</f>
        <v>0</v>
      </c>
      <c r="BL603" s="20" t="s">
        <v>224</v>
      </c>
      <c r="BM603" s="214" t="s">
        <v>1355</v>
      </c>
    </row>
    <row r="604" s="2" customFormat="1">
      <c r="A604" s="41"/>
      <c r="B604" s="42"/>
      <c r="C604" s="43"/>
      <c r="D604" s="216" t="s">
        <v>145</v>
      </c>
      <c r="E604" s="43"/>
      <c r="F604" s="217" t="s">
        <v>1356</v>
      </c>
      <c r="G604" s="43"/>
      <c r="H604" s="43"/>
      <c r="I604" s="218"/>
      <c r="J604" s="43"/>
      <c r="K604" s="43"/>
      <c r="L604" s="47"/>
      <c r="M604" s="219"/>
      <c r="N604" s="220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145</v>
      </c>
      <c r="AU604" s="20" t="s">
        <v>143</v>
      </c>
    </row>
    <row r="605" s="13" customFormat="1">
      <c r="A605" s="13"/>
      <c r="B605" s="221"/>
      <c r="C605" s="222"/>
      <c r="D605" s="223" t="s">
        <v>160</v>
      </c>
      <c r="E605" s="224" t="s">
        <v>19</v>
      </c>
      <c r="F605" s="225" t="s">
        <v>1357</v>
      </c>
      <c r="G605" s="222"/>
      <c r="H605" s="226">
        <v>7.7999999999999998</v>
      </c>
      <c r="I605" s="227"/>
      <c r="J605" s="222"/>
      <c r="K605" s="222"/>
      <c r="L605" s="228"/>
      <c r="M605" s="229"/>
      <c r="N605" s="230"/>
      <c r="O605" s="230"/>
      <c r="P605" s="230"/>
      <c r="Q605" s="230"/>
      <c r="R605" s="230"/>
      <c r="S605" s="230"/>
      <c r="T605" s="231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2" t="s">
        <v>160</v>
      </c>
      <c r="AU605" s="232" t="s">
        <v>143</v>
      </c>
      <c r="AV605" s="13" t="s">
        <v>143</v>
      </c>
      <c r="AW605" s="13" t="s">
        <v>32</v>
      </c>
      <c r="AX605" s="13" t="s">
        <v>79</v>
      </c>
      <c r="AY605" s="232" t="s">
        <v>134</v>
      </c>
    </row>
    <row r="606" s="2" customFormat="1" ht="21.75" customHeight="1">
      <c r="A606" s="41"/>
      <c r="B606" s="42"/>
      <c r="C606" s="203" t="s">
        <v>1358</v>
      </c>
      <c r="D606" s="203" t="s">
        <v>137</v>
      </c>
      <c r="E606" s="204" t="s">
        <v>1359</v>
      </c>
      <c r="F606" s="205" t="s">
        <v>1360</v>
      </c>
      <c r="G606" s="206" t="s">
        <v>140</v>
      </c>
      <c r="H606" s="207">
        <v>7.7999999999999998</v>
      </c>
      <c r="I606" s="208"/>
      <c r="J606" s="209">
        <f>ROUND(I606*H606,2)</f>
        <v>0</v>
      </c>
      <c r="K606" s="205" t="s">
        <v>141</v>
      </c>
      <c r="L606" s="47"/>
      <c r="M606" s="210" t="s">
        <v>19</v>
      </c>
      <c r="N606" s="211" t="s">
        <v>43</v>
      </c>
      <c r="O606" s="87"/>
      <c r="P606" s="212">
        <f>O606*H606</f>
        <v>0</v>
      </c>
      <c r="Q606" s="212">
        <v>6.9999999999999994E-05</v>
      </c>
      <c r="R606" s="212">
        <f>Q606*H606</f>
        <v>0.00054599999999999994</v>
      </c>
      <c r="S606" s="212">
        <v>0</v>
      </c>
      <c r="T606" s="213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14" t="s">
        <v>224</v>
      </c>
      <c r="AT606" s="214" t="s">
        <v>137</v>
      </c>
      <c r="AU606" s="214" t="s">
        <v>143</v>
      </c>
      <c r="AY606" s="20" t="s">
        <v>134</v>
      </c>
      <c r="BE606" s="215">
        <f>IF(N606="základní",J606,0)</f>
        <v>0</v>
      </c>
      <c r="BF606" s="215">
        <f>IF(N606="snížená",J606,0)</f>
        <v>0</v>
      </c>
      <c r="BG606" s="215">
        <f>IF(N606="zákl. přenesená",J606,0)</f>
        <v>0</v>
      </c>
      <c r="BH606" s="215">
        <f>IF(N606="sníž. přenesená",J606,0)</f>
        <v>0</v>
      </c>
      <c r="BI606" s="215">
        <f>IF(N606="nulová",J606,0)</f>
        <v>0</v>
      </c>
      <c r="BJ606" s="20" t="s">
        <v>143</v>
      </c>
      <c r="BK606" s="215">
        <f>ROUND(I606*H606,2)</f>
        <v>0</v>
      </c>
      <c r="BL606" s="20" t="s">
        <v>224</v>
      </c>
      <c r="BM606" s="214" t="s">
        <v>1361</v>
      </c>
    </row>
    <row r="607" s="2" customFormat="1">
      <c r="A607" s="41"/>
      <c r="B607" s="42"/>
      <c r="C607" s="43"/>
      <c r="D607" s="216" t="s">
        <v>145</v>
      </c>
      <c r="E607" s="43"/>
      <c r="F607" s="217" t="s">
        <v>1362</v>
      </c>
      <c r="G607" s="43"/>
      <c r="H607" s="43"/>
      <c r="I607" s="218"/>
      <c r="J607" s="43"/>
      <c r="K607" s="43"/>
      <c r="L607" s="47"/>
      <c r="M607" s="219"/>
      <c r="N607" s="220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145</v>
      </c>
      <c r="AU607" s="20" t="s">
        <v>143</v>
      </c>
    </row>
    <row r="608" s="2" customFormat="1" ht="16.5" customHeight="1">
      <c r="A608" s="41"/>
      <c r="B608" s="42"/>
      <c r="C608" s="203" t="s">
        <v>1363</v>
      </c>
      <c r="D608" s="203" t="s">
        <v>137</v>
      </c>
      <c r="E608" s="204" t="s">
        <v>1364</v>
      </c>
      <c r="F608" s="205" t="s">
        <v>1365</v>
      </c>
      <c r="G608" s="206" t="s">
        <v>140</v>
      </c>
      <c r="H608" s="207">
        <v>7.7999999999999998</v>
      </c>
      <c r="I608" s="208"/>
      <c r="J608" s="209">
        <f>ROUND(I608*H608,2)</f>
        <v>0</v>
      </c>
      <c r="K608" s="205" t="s">
        <v>141</v>
      </c>
      <c r="L608" s="47"/>
      <c r="M608" s="210" t="s">
        <v>19</v>
      </c>
      <c r="N608" s="211" t="s">
        <v>43</v>
      </c>
      <c r="O608" s="87"/>
      <c r="P608" s="212">
        <f>O608*H608</f>
        <v>0</v>
      </c>
      <c r="Q608" s="212">
        <v>0.00012</v>
      </c>
      <c r="R608" s="212">
        <f>Q608*H608</f>
        <v>0.00093599999999999998</v>
      </c>
      <c r="S608" s="212">
        <v>0</v>
      </c>
      <c r="T608" s="213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14" t="s">
        <v>224</v>
      </c>
      <c r="AT608" s="214" t="s">
        <v>137</v>
      </c>
      <c r="AU608" s="214" t="s">
        <v>143</v>
      </c>
      <c r="AY608" s="20" t="s">
        <v>134</v>
      </c>
      <c r="BE608" s="215">
        <f>IF(N608="základní",J608,0)</f>
        <v>0</v>
      </c>
      <c r="BF608" s="215">
        <f>IF(N608="snížená",J608,0)</f>
        <v>0</v>
      </c>
      <c r="BG608" s="215">
        <f>IF(N608="zákl. přenesená",J608,0)</f>
        <v>0</v>
      </c>
      <c r="BH608" s="215">
        <f>IF(N608="sníž. přenesená",J608,0)</f>
        <v>0</v>
      </c>
      <c r="BI608" s="215">
        <f>IF(N608="nulová",J608,0)</f>
        <v>0</v>
      </c>
      <c r="BJ608" s="20" t="s">
        <v>143</v>
      </c>
      <c r="BK608" s="215">
        <f>ROUND(I608*H608,2)</f>
        <v>0</v>
      </c>
      <c r="BL608" s="20" t="s">
        <v>224</v>
      </c>
      <c r="BM608" s="214" t="s">
        <v>1366</v>
      </c>
    </row>
    <row r="609" s="2" customFormat="1">
      <c r="A609" s="41"/>
      <c r="B609" s="42"/>
      <c r="C609" s="43"/>
      <c r="D609" s="216" t="s">
        <v>145</v>
      </c>
      <c r="E609" s="43"/>
      <c r="F609" s="217" t="s">
        <v>1367</v>
      </c>
      <c r="G609" s="43"/>
      <c r="H609" s="43"/>
      <c r="I609" s="218"/>
      <c r="J609" s="43"/>
      <c r="K609" s="43"/>
      <c r="L609" s="47"/>
      <c r="M609" s="219"/>
      <c r="N609" s="220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145</v>
      </c>
      <c r="AU609" s="20" t="s">
        <v>143</v>
      </c>
    </row>
    <row r="610" s="2" customFormat="1" ht="16.5" customHeight="1">
      <c r="A610" s="41"/>
      <c r="B610" s="42"/>
      <c r="C610" s="203" t="s">
        <v>1368</v>
      </c>
      <c r="D610" s="203" t="s">
        <v>137</v>
      </c>
      <c r="E610" s="204" t="s">
        <v>1369</v>
      </c>
      <c r="F610" s="205" t="s">
        <v>1370</v>
      </c>
      <c r="G610" s="206" t="s">
        <v>140</v>
      </c>
      <c r="H610" s="207">
        <v>7.7999999999999998</v>
      </c>
      <c r="I610" s="208"/>
      <c r="J610" s="209">
        <f>ROUND(I610*H610,2)</f>
        <v>0</v>
      </c>
      <c r="K610" s="205" t="s">
        <v>141</v>
      </c>
      <c r="L610" s="47"/>
      <c r="M610" s="210" t="s">
        <v>19</v>
      </c>
      <c r="N610" s="211" t="s">
        <v>43</v>
      </c>
      <c r="O610" s="87"/>
      <c r="P610" s="212">
        <f>O610*H610</f>
        <v>0</v>
      </c>
      <c r="Q610" s="212">
        <v>0.00012</v>
      </c>
      <c r="R610" s="212">
        <f>Q610*H610</f>
        <v>0.00093599999999999998</v>
      </c>
      <c r="S610" s="212">
        <v>0</v>
      </c>
      <c r="T610" s="213">
        <f>S610*H610</f>
        <v>0</v>
      </c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R610" s="214" t="s">
        <v>224</v>
      </c>
      <c r="AT610" s="214" t="s">
        <v>137</v>
      </c>
      <c r="AU610" s="214" t="s">
        <v>143</v>
      </c>
      <c r="AY610" s="20" t="s">
        <v>134</v>
      </c>
      <c r="BE610" s="215">
        <f>IF(N610="základní",J610,0)</f>
        <v>0</v>
      </c>
      <c r="BF610" s="215">
        <f>IF(N610="snížená",J610,0)</f>
        <v>0</v>
      </c>
      <c r="BG610" s="215">
        <f>IF(N610="zákl. přenesená",J610,0)</f>
        <v>0</v>
      </c>
      <c r="BH610" s="215">
        <f>IF(N610="sníž. přenesená",J610,0)</f>
        <v>0</v>
      </c>
      <c r="BI610" s="215">
        <f>IF(N610="nulová",J610,0)</f>
        <v>0</v>
      </c>
      <c r="BJ610" s="20" t="s">
        <v>143</v>
      </c>
      <c r="BK610" s="215">
        <f>ROUND(I610*H610,2)</f>
        <v>0</v>
      </c>
      <c r="BL610" s="20" t="s">
        <v>224</v>
      </c>
      <c r="BM610" s="214" t="s">
        <v>1371</v>
      </c>
    </row>
    <row r="611" s="2" customFormat="1">
      <c r="A611" s="41"/>
      <c r="B611" s="42"/>
      <c r="C611" s="43"/>
      <c r="D611" s="216" t="s">
        <v>145</v>
      </c>
      <c r="E611" s="43"/>
      <c r="F611" s="217" t="s">
        <v>1372</v>
      </c>
      <c r="G611" s="43"/>
      <c r="H611" s="43"/>
      <c r="I611" s="218"/>
      <c r="J611" s="43"/>
      <c r="K611" s="43"/>
      <c r="L611" s="47"/>
      <c r="M611" s="219"/>
      <c r="N611" s="220"/>
      <c r="O611" s="87"/>
      <c r="P611" s="87"/>
      <c r="Q611" s="87"/>
      <c r="R611" s="87"/>
      <c r="S611" s="87"/>
      <c r="T611" s="88"/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T611" s="20" t="s">
        <v>145</v>
      </c>
      <c r="AU611" s="20" t="s">
        <v>143</v>
      </c>
    </row>
    <row r="612" s="2" customFormat="1" ht="24.15" customHeight="1">
      <c r="A612" s="41"/>
      <c r="B612" s="42"/>
      <c r="C612" s="203" t="s">
        <v>1373</v>
      </c>
      <c r="D612" s="203" t="s">
        <v>137</v>
      </c>
      <c r="E612" s="204" t="s">
        <v>1374</v>
      </c>
      <c r="F612" s="205" t="s">
        <v>1375</v>
      </c>
      <c r="G612" s="206" t="s">
        <v>140</v>
      </c>
      <c r="H612" s="207">
        <v>7.7999999999999998</v>
      </c>
      <c r="I612" s="208"/>
      <c r="J612" s="209">
        <f>ROUND(I612*H612,2)</f>
        <v>0</v>
      </c>
      <c r="K612" s="205" t="s">
        <v>141</v>
      </c>
      <c r="L612" s="47"/>
      <c r="M612" s="210" t="s">
        <v>19</v>
      </c>
      <c r="N612" s="211" t="s">
        <v>43</v>
      </c>
      <c r="O612" s="87"/>
      <c r="P612" s="212">
        <f>O612*H612</f>
        <v>0</v>
      </c>
      <c r="Q612" s="212">
        <v>3.0000000000000001E-05</v>
      </c>
      <c r="R612" s="212">
        <f>Q612*H612</f>
        <v>0.000234</v>
      </c>
      <c r="S612" s="212">
        <v>0</v>
      </c>
      <c r="T612" s="213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4" t="s">
        <v>224</v>
      </c>
      <c r="AT612" s="214" t="s">
        <v>137</v>
      </c>
      <c r="AU612" s="214" t="s">
        <v>143</v>
      </c>
      <c r="AY612" s="20" t="s">
        <v>134</v>
      </c>
      <c r="BE612" s="215">
        <f>IF(N612="základní",J612,0)</f>
        <v>0</v>
      </c>
      <c r="BF612" s="215">
        <f>IF(N612="snížená",J612,0)</f>
        <v>0</v>
      </c>
      <c r="BG612" s="215">
        <f>IF(N612="zákl. přenesená",J612,0)</f>
        <v>0</v>
      </c>
      <c r="BH612" s="215">
        <f>IF(N612="sníž. přenesená",J612,0)</f>
        <v>0</v>
      </c>
      <c r="BI612" s="215">
        <f>IF(N612="nulová",J612,0)</f>
        <v>0</v>
      </c>
      <c r="BJ612" s="20" t="s">
        <v>143</v>
      </c>
      <c r="BK612" s="215">
        <f>ROUND(I612*H612,2)</f>
        <v>0</v>
      </c>
      <c r="BL612" s="20" t="s">
        <v>224</v>
      </c>
      <c r="BM612" s="214" t="s">
        <v>1376</v>
      </c>
    </row>
    <row r="613" s="2" customFormat="1">
      <c r="A613" s="41"/>
      <c r="B613" s="42"/>
      <c r="C613" s="43"/>
      <c r="D613" s="216" t="s">
        <v>145</v>
      </c>
      <c r="E613" s="43"/>
      <c r="F613" s="217" t="s">
        <v>1377</v>
      </c>
      <c r="G613" s="43"/>
      <c r="H613" s="43"/>
      <c r="I613" s="218"/>
      <c r="J613" s="43"/>
      <c r="K613" s="43"/>
      <c r="L613" s="47"/>
      <c r="M613" s="219"/>
      <c r="N613" s="220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145</v>
      </c>
      <c r="AU613" s="20" t="s">
        <v>143</v>
      </c>
    </row>
    <row r="614" s="2" customFormat="1" ht="21.75" customHeight="1">
      <c r="A614" s="41"/>
      <c r="B614" s="42"/>
      <c r="C614" s="203" t="s">
        <v>1378</v>
      </c>
      <c r="D614" s="203" t="s">
        <v>137</v>
      </c>
      <c r="E614" s="204" t="s">
        <v>1379</v>
      </c>
      <c r="F614" s="205" t="s">
        <v>1380</v>
      </c>
      <c r="G614" s="206" t="s">
        <v>140</v>
      </c>
      <c r="H614" s="207">
        <v>8</v>
      </c>
      <c r="I614" s="208"/>
      <c r="J614" s="209">
        <f>ROUND(I614*H614,2)</f>
        <v>0</v>
      </c>
      <c r="K614" s="205" t="s">
        <v>141</v>
      </c>
      <c r="L614" s="47"/>
      <c r="M614" s="210" t="s">
        <v>19</v>
      </c>
      <c r="N614" s="211" t="s">
        <v>43</v>
      </c>
      <c r="O614" s="87"/>
      <c r="P614" s="212">
        <f>O614*H614</f>
        <v>0</v>
      </c>
      <c r="Q614" s="212">
        <v>0.00011</v>
      </c>
      <c r="R614" s="212">
        <f>Q614*H614</f>
        <v>0.00088000000000000003</v>
      </c>
      <c r="S614" s="212">
        <v>0</v>
      </c>
      <c r="T614" s="213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14" t="s">
        <v>224</v>
      </c>
      <c r="AT614" s="214" t="s">
        <v>137</v>
      </c>
      <c r="AU614" s="214" t="s">
        <v>143</v>
      </c>
      <c r="AY614" s="20" t="s">
        <v>134</v>
      </c>
      <c r="BE614" s="215">
        <f>IF(N614="základní",J614,0)</f>
        <v>0</v>
      </c>
      <c r="BF614" s="215">
        <f>IF(N614="snížená",J614,0)</f>
        <v>0</v>
      </c>
      <c r="BG614" s="215">
        <f>IF(N614="zákl. přenesená",J614,0)</f>
        <v>0</v>
      </c>
      <c r="BH614" s="215">
        <f>IF(N614="sníž. přenesená",J614,0)</f>
        <v>0</v>
      </c>
      <c r="BI614" s="215">
        <f>IF(N614="nulová",J614,0)</f>
        <v>0</v>
      </c>
      <c r="BJ614" s="20" t="s">
        <v>143</v>
      </c>
      <c r="BK614" s="215">
        <f>ROUND(I614*H614,2)</f>
        <v>0</v>
      </c>
      <c r="BL614" s="20" t="s">
        <v>224</v>
      </c>
      <c r="BM614" s="214" t="s">
        <v>1381</v>
      </c>
    </row>
    <row r="615" s="2" customFormat="1">
      <c r="A615" s="41"/>
      <c r="B615" s="42"/>
      <c r="C615" s="43"/>
      <c r="D615" s="216" t="s">
        <v>145</v>
      </c>
      <c r="E615" s="43"/>
      <c r="F615" s="217" t="s">
        <v>1382</v>
      </c>
      <c r="G615" s="43"/>
      <c r="H615" s="43"/>
      <c r="I615" s="218"/>
      <c r="J615" s="43"/>
      <c r="K615" s="43"/>
      <c r="L615" s="47"/>
      <c r="M615" s="219"/>
      <c r="N615" s="220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145</v>
      </c>
      <c r="AU615" s="20" t="s">
        <v>143</v>
      </c>
    </row>
    <row r="616" s="2" customFormat="1" ht="21.75" customHeight="1">
      <c r="A616" s="41"/>
      <c r="B616" s="42"/>
      <c r="C616" s="203" t="s">
        <v>1383</v>
      </c>
      <c r="D616" s="203" t="s">
        <v>137</v>
      </c>
      <c r="E616" s="204" t="s">
        <v>1384</v>
      </c>
      <c r="F616" s="205" t="s">
        <v>1385</v>
      </c>
      <c r="G616" s="206" t="s">
        <v>140</v>
      </c>
      <c r="H616" s="207">
        <v>8</v>
      </c>
      <c r="I616" s="208"/>
      <c r="J616" s="209">
        <f>ROUND(I616*H616,2)</f>
        <v>0</v>
      </c>
      <c r="K616" s="205" t="s">
        <v>141</v>
      </c>
      <c r="L616" s="47"/>
      <c r="M616" s="210" t="s">
        <v>19</v>
      </c>
      <c r="N616" s="211" t="s">
        <v>43</v>
      </c>
      <c r="O616" s="87"/>
      <c r="P616" s="212">
        <f>O616*H616</f>
        <v>0</v>
      </c>
      <c r="Q616" s="212">
        <v>0.00027</v>
      </c>
      <c r="R616" s="212">
        <f>Q616*H616</f>
        <v>0.00216</v>
      </c>
      <c r="S616" s="212">
        <v>0</v>
      </c>
      <c r="T616" s="213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4" t="s">
        <v>224</v>
      </c>
      <c r="AT616" s="214" t="s">
        <v>137</v>
      </c>
      <c r="AU616" s="214" t="s">
        <v>143</v>
      </c>
      <c r="AY616" s="20" t="s">
        <v>134</v>
      </c>
      <c r="BE616" s="215">
        <f>IF(N616="základní",J616,0)</f>
        <v>0</v>
      </c>
      <c r="BF616" s="215">
        <f>IF(N616="snížená",J616,0)</f>
        <v>0</v>
      </c>
      <c r="BG616" s="215">
        <f>IF(N616="zákl. přenesená",J616,0)</f>
        <v>0</v>
      </c>
      <c r="BH616" s="215">
        <f>IF(N616="sníž. přenesená",J616,0)</f>
        <v>0</v>
      </c>
      <c r="BI616" s="215">
        <f>IF(N616="nulová",J616,0)</f>
        <v>0</v>
      </c>
      <c r="BJ616" s="20" t="s">
        <v>143</v>
      </c>
      <c r="BK616" s="215">
        <f>ROUND(I616*H616,2)</f>
        <v>0</v>
      </c>
      <c r="BL616" s="20" t="s">
        <v>224</v>
      </c>
      <c r="BM616" s="214" t="s">
        <v>1386</v>
      </c>
    </row>
    <row r="617" s="2" customFormat="1">
      <c r="A617" s="41"/>
      <c r="B617" s="42"/>
      <c r="C617" s="43"/>
      <c r="D617" s="216" t="s">
        <v>145</v>
      </c>
      <c r="E617" s="43"/>
      <c r="F617" s="217" t="s">
        <v>1387</v>
      </c>
      <c r="G617" s="43"/>
      <c r="H617" s="43"/>
      <c r="I617" s="218"/>
      <c r="J617" s="43"/>
      <c r="K617" s="43"/>
      <c r="L617" s="47"/>
      <c r="M617" s="219"/>
      <c r="N617" s="220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145</v>
      </c>
      <c r="AU617" s="20" t="s">
        <v>143</v>
      </c>
    </row>
    <row r="618" s="2" customFormat="1" ht="16.5" customHeight="1">
      <c r="A618" s="41"/>
      <c r="B618" s="42"/>
      <c r="C618" s="203" t="s">
        <v>1388</v>
      </c>
      <c r="D618" s="203" t="s">
        <v>137</v>
      </c>
      <c r="E618" s="204" t="s">
        <v>1389</v>
      </c>
      <c r="F618" s="205" t="s">
        <v>1390</v>
      </c>
      <c r="G618" s="206" t="s">
        <v>140</v>
      </c>
      <c r="H618" s="207">
        <v>8</v>
      </c>
      <c r="I618" s="208"/>
      <c r="J618" s="209">
        <f>ROUND(I618*H618,2)</f>
        <v>0</v>
      </c>
      <c r="K618" s="205" t="s">
        <v>141</v>
      </c>
      <c r="L618" s="47"/>
      <c r="M618" s="210" t="s">
        <v>19</v>
      </c>
      <c r="N618" s="211" t="s">
        <v>43</v>
      </c>
      <c r="O618" s="87"/>
      <c r="P618" s="212">
        <f>O618*H618</f>
        <v>0</v>
      </c>
      <c r="Q618" s="212">
        <v>0</v>
      </c>
      <c r="R618" s="212">
        <f>Q618*H618</f>
        <v>0</v>
      </c>
      <c r="S618" s="212">
        <v>0</v>
      </c>
      <c r="T618" s="213">
        <f>S618*H618</f>
        <v>0</v>
      </c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R618" s="214" t="s">
        <v>224</v>
      </c>
      <c r="AT618" s="214" t="s">
        <v>137</v>
      </c>
      <c r="AU618" s="214" t="s">
        <v>143</v>
      </c>
      <c r="AY618" s="20" t="s">
        <v>134</v>
      </c>
      <c r="BE618" s="215">
        <f>IF(N618="základní",J618,0)</f>
        <v>0</v>
      </c>
      <c r="BF618" s="215">
        <f>IF(N618="snížená",J618,0)</f>
        <v>0</v>
      </c>
      <c r="BG618" s="215">
        <f>IF(N618="zákl. přenesená",J618,0)</f>
        <v>0</v>
      </c>
      <c r="BH618" s="215">
        <f>IF(N618="sníž. přenesená",J618,0)</f>
        <v>0</v>
      </c>
      <c r="BI618" s="215">
        <f>IF(N618="nulová",J618,0)</f>
        <v>0</v>
      </c>
      <c r="BJ618" s="20" t="s">
        <v>143</v>
      </c>
      <c r="BK618" s="215">
        <f>ROUND(I618*H618,2)</f>
        <v>0</v>
      </c>
      <c r="BL618" s="20" t="s">
        <v>224</v>
      </c>
      <c r="BM618" s="214" t="s">
        <v>1391</v>
      </c>
    </row>
    <row r="619" s="2" customFormat="1">
      <c r="A619" s="41"/>
      <c r="B619" s="42"/>
      <c r="C619" s="43"/>
      <c r="D619" s="216" t="s">
        <v>145</v>
      </c>
      <c r="E619" s="43"/>
      <c r="F619" s="217" t="s">
        <v>1392</v>
      </c>
      <c r="G619" s="43"/>
      <c r="H619" s="43"/>
      <c r="I619" s="218"/>
      <c r="J619" s="43"/>
      <c r="K619" s="43"/>
      <c r="L619" s="47"/>
      <c r="M619" s="219"/>
      <c r="N619" s="220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145</v>
      </c>
      <c r="AU619" s="20" t="s">
        <v>143</v>
      </c>
    </row>
    <row r="620" s="2" customFormat="1" ht="16.5" customHeight="1">
      <c r="A620" s="41"/>
      <c r="B620" s="42"/>
      <c r="C620" s="203" t="s">
        <v>1393</v>
      </c>
      <c r="D620" s="203" t="s">
        <v>137</v>
      </c>
      <c r="E620" s="204" t="s">
        <v>1394</v>
      </c>
      <c r="F620" s="205" t="s">
        <v>1395</v>
      </c>
      <c r="G620" s="206" t="s">
        <v>140</v>
      </c>
      <c r="H620" s="207">
        <v>8</v>
      </c>
      <c r="I620" s="208"/>
      <c r="J620" s="209">
        <f>ROUND(I620*H620,2)</f>
        <v>0</v>
      </c>
      <c r="K620" s="205" t="s">
        <v>141</v>
      </c>
      <c r="L620" s="47"/>
      <c r="M620" s="210" t="s">
        <v>19</v>
      </c>
      <c r="N620" s="211" t="s">
        <v>43</v>
      </c>
      <c r="O620" s="87"/>
      <c r="P620" s="212">
        <f>O620*H620</f>
        <v>0</v>
      </c>
      <c r="Q620" s="212">
        <v>0.00017000000000000001</v>
      </c>
      <c r="R620" s="212">
        <f>Q620*H620</f>
        <v>0.0013600000000000001</v>
      </c>
      <c r="S620" s="212">
        <v>0</v>
      </c>
      <c r="T620" s="213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14" t="s">
        <v>224</v>
      </c>
      <c r="AT620" s="214" t="s">
        <v>137</v>
      </c>
      <c r="AU620" s="214" t="s">
        <v>143</v>
      </c>
      <c r="AY620" s="20" t="s">
        <v>134</v>
      </c>
      <c r="BE620" s="215">
        <f>IF(N620="základní",J620,0)</f>
        <v>0</v>
      </c>
      <c r="BF620" s="215">
        <f>IF(N620="snížená",J620,0)</f>
        <v>0</v>
      </c>
      <c r="BG620" s="215">
        <f>IF(N620="zákl. přenesená",J620,0)</f>
        <v>0</v>
      </c>
      <c r="BH620" s="215">
        <f>IF(N620="sníž. přenesená",J620,0)</f>
        <v>0</v>
      </c>
      <c r="BI620" s="215">
        <f>IF(N620="nulová",J620,0)</f>
        <v>0</v>
      </c>
      <c r="BJ620" s="20" t="s">
        <v>143</v>
      </c>
      <c r="BK620" s="215">
        <f>ROUND(I620*H620,2)</f>
        <v>0</v>
      </c>
      <c r="BL620" s="20" t="s">
        <v>224</v>
      </c>
      <c r="BM620" s="214" t="s">
        <v>1396</v>
      </c>
    </row>
    <row r="621" s="2" customFormat="1">
      <c r="A621" s="41"/>
      <c r="B621" s="42"/>
      <c r="C621" s="43"/>
      <c r="D621" s="216" t="s">
        <v>145</v>
      </c>
      <c r="E621" s="43"/>
      <c r="F621" s="217" t="s">
        <v>1397</v>
      </c>
      <c r="G621" s="43"/>
      <c r="H621" s="43"/>
      <c r="I621" s="218"/>
      <c r="J621" s="43"/>
      <c r="K621" s="43"/>
      <c r="L621" s="47"/>
      <c r="M621" s="219"/>
      <c r="N621" s="220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145</v>
      </c>
      <c r="AU621" s="20" t="s">
        <v>143</v>
      </c>
    </row>
    <row r="622" s="2" customFormat="1" ht="16.5" customHeight="1">
      <c r="A622" s="41"/>
      <c r="B622" s="42"/>
      <c r="C622" s="203" t="s">
        <v>1398</v>
      </c>
      <c r="D622" s="203" t="s">
        <v>137</v>
      </c>
      <c r="E622" s="204" t="s">
        <v>1399</v>
      </c>
      <c r="F622" s="205" t="s">
        <v>1400</v>
      </c>
      <c r="G622" s="206" t="s">
        <v>140</v>
      </c>
      <c r="H622" s="207">
        <v>8</v>
      </c>
      <c r="I622" s="208"/>
      <c r="J622" s="209">
        <f>ROUND(I622*H622,2)</f>
        <v>0</v>
      </c>
      <c r="K622" s="205" t="s">
        <v>141</v>
      </c>
      <c r="L622" s="47"/>
      <c r="M622" s="210" t="s">
        <v>19</v>
      </c>
      <c r="N622" s="211" t="s">
        <v>43</v>
      </c>
      <c r="O622" s="87"/>
      <c r="P622" s="212">
        <f>O622*H622</f>
        <v>0</v>
      </c>
      <c r="Q622" s="212">
        <v>0.00044000000000000002</v>
      </c>
      <c r="R622" s="212">
        <f>Q622*H622</f>
        <v>0.0035200000000000001</v>
      </c>
      <c r="S622" s="212">
        <v>0</v>
      </c>
      <c r="T622" s="213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14" t="s">
        <v>224</v>
      </c>
      <c r="AT622" s="214" t="s">
        <v>137</v>
      </c>
      <c r="AU622" s="214" t="s">
        <v>143</v>
      </c>
      <c r="AY622" s="20" t="s">
        <v>134</v>
      </c>
      <c r="BE622" s="215">
        <f>IF(N622="základní",J622,0)</f>
        <v>0</v>
      </c>
      <c r="BF622" s="215">
        <f>IF(N622="snížená",J622,0)</f>
        <v>0</v>
      </c>
      <c r="BG622" s="215">
        <f>IF(N622="zákl. přenesená",J622,0)</f>
        <v>0</v>
      </c>
      <c r="BH622" s="215">
        <f>IF(N622="sníž. přenesená",J622,0)</f>
        <v>0</v>
      </c>
      <c r="BI622" s="215">
        <f>IF(N622="nulová",J622,0)</f>
        <v>0</v>
      </c>
      <c r="BJ622" s="20" t="s">
        <v>143</v>
      </c>
      <c r="BK622" s="215">
        <f>ROUND(I622*H622,2)</f>
        <v>0</v>
      </c>
      <c r="BL622" s="20" t="s">
        <v>224</v>
      </c>
      <c r="BM622" s="214" t="s">
        <v>1401</v>
      </c>
    </row>
    <row r="623" s="2" customFormat="1">
      <c r="A623" s="41"/>
      <c r="B623" s="42"/>
      <c r="C623" s="43"/>
      <c r="D623" s="216" t="s">
        <v>145</v>
      </c>
      <c r="E623" s="43"/>
      <c r="F623" s="217" t="s">
        <v>1402</v>
      </c>
      <c r="G623" s="43"/>
      <c r="H623" s="43"/>
      <c r="I623" s="218"/>
      <c r="J623" s="43"/>
      <c r="K623" s="43"/>
      <c r="L623" s="47"/>
      <c r="M623" s="219"/>
      <c r="N623" s="220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145</v>
      </c>
      <c r="AU623" s="20" t="s">
        <v>143</v>
      </c>
    </row>
    <row r="624" s="2" customFormat="1" ht="24.15" customHeight="1">
      <c r="A624" s="41"/>
      <c r="B624" s="42"/>
      <c r="C624" s="203" t="s">
        <v>1403</v>
      </c>
      <c r="D624" s="203" t="s">
        <v>137</v>
      </c>
      <c r="E624" s="204" t="s">
        <v>1404</v>
      </c>
      <c r="F624" s="205" t="s">
        <v>1405</v>
      </c>
      <c r="G624" s="206" t="s">
        <v>140</v>
      </c>
      <c r="H624" s="207">
        <v>8</v>
      </c>
      <c r="I624" s="208"/>
      <c r="J624" s="209">
        <f>ROUND(I624*H624,2)</f>
        <v>0</v>
      </c>
      <c r="K624" s="205" t="s">
        <v>141</v>
      </c>
      <c r="L624" s="47"/>
      <c r="M624" s="210" t="s">
        <v>19</v>
      </c>
      <c r="N624" s="211" t="s">
        <v>43</v>
      </c>
      <c r="O624" s="87"/>
      <c r="P624" s="212">
        <f>O624*H624</f>
        <v>0</v>
      </c>
      <c r="Q624" s="212">
        <v>4.0000000000000003E-05</v>
      </c>
      <c r="R624" s="212">
        <f>Q624*H624</f>
        <v>0.00032000000000000003</v>
      </c>
      <c r="S624" s="212">
        <v>0</v>
      </c>
      <c r="T624" s="213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14" t="s">
        <v>224</v>
      </c>
      <c r="AT624" s="214" t="s">
        <v>137</v>
      </c>
      <c r="AU624" s="214" t="s">
        <v>143</v>
      </c>
      <c r="AY624" s="20" t="s">
        <v>134</v>
      </c>
      <c r="BE624" s="215">
        <f>IF(N624="základní",J624,0)</f>
        <v>0</v>
      </c>
      <c r="BF624" s="215">
        <f>IF(N624="snížená",J624,0)</f>
        <v>0</v>
      </c>
      <c r="BG624" s="215">
        <f>IF(N624="zákl. přenesená",J624,0)</f>
        <v>0</v>
      </c>
      <c r="BH624" s="215">
        <f>IF(N624="sníž. přenesená",J624,0)</f>
        <v>0</v>
      </c>
      <c r="BI624" s="215">
        <f>IF(N624="nulová",J624,0)</f>
        <v>0</v>
      </c>
      <c r="BJ624" s="20" t="s">
        <v>143</v>
      </c>
      <c r="BK624" s="215">
        <f>ROUND(I624*H624,2)</f>
        <v>0</v>
      </c>
      <c r="BL624" s="20" t="s">
        <v>224</v>
      </c>
      <c r="BM624" s="214" t="s">
        <v>1406</v>
      </c>
    </row>
    <row r="625" s="2" customFormat="1">
      <c r="A625" s="41"/>
      <c r="B625" s="42"/>
      <c r="C625" s="43"/>
      <c r="D625" s="216" t="s">
        <v>145</v>
      </c>
      <c r="E625" s="43"/>
      <c r="F625" s="217" t="s">
        <v>1407</v>
      </c>
      <c r="G625" s="43"/>
      <c r="H625" s="43"/>
      <c r="I625" s="218"/>
      <c r="J625" s="43"/>
      <c r="K625" s="43"/>
      <c r="L625" s="47"/>
      <c r="M625" s="219"/>
      <c r="N625" s="220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145</v>
      </c>
      <c r="AU625" s="20" t="s">
        <v>143</v>
      </c>
    </row>
    <row r="626" s="2" customFormat="1" ht="24.15" customHeight="1">
      <c r="A626" s="41"/>
      <c r="B626" s="42"/>
      <c r="C626" s="203" t="s">
        <v>1408</v>
      </c>
      <c r="D626" s="203" t="s">
        <v>137</v>
      </c>
      <c r="E626" s="204" t="s">
        <v>1409</v>
      </c>
      <c r="F626" s="205" t="s">
        <v>1410</v>
      </c>
      <c r="G626" s="206" t="s">
        <v>149</v>
      </c>
      <c r="H626" s="207">
        <v>10</v>
      </c>
      <c r="I626" s="208"/>
      <c r="J626" s="209">
        <f>ROUND(I626*H626,2)</f>
        <v>0</v>
      </c>
      <c r="K626" s="205" t="s">
        <v>141</v>
      </c>
      <c r="L626" s="47"/>
      <c r="M626" s="210" t="s">
        <v>19</v>
      </c>
      <c r="N626" s="211" t="s">
        <v>43</v>
      </c>
      <c r="O626" s="87"/>
      <c r="P626" s="212">
        <f>O626*H626</f>
        <v>0</v>
      </c>
      <c r="Q626" s="212">
        <v>1.0000000000000001E-05</v>
      </c>
      <c r="R626" s="212">
        <f>Q626*H626</f>
        <v>0.00010000000000000001</v>
      </c>
      <c r="S626" s="212">
        <v>0</v>
      </c>
      <c r="T626" s="213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14" t="s">
        <v>224</v>
      </c>
      <c r="AT626" s="214" t="s">
        <v>137</v>
      </c>
      <c r="AU626" s="214" t="s">
        <v>143</v>
      </c>
      <c r="AY626" s="20" t="s">
        <v>134</v>
      </c>
      <c r="BE626" s="215">
        <f>IF(N626="základní",J626,0)</f>
        <v>0</v>
      </c>
      <c r="BF626" s="215">
        <f>IF(N626="snížená",J626,0)</f>
        <v>0</v>
      </c>
      <c r="BG626" s="215">
        <f>IF(N626="zákl. přenesená",J626,0)</f>
        <v>0</v>
      </c>
      <c r="BH626" s="215">
        <f>IF(N626="sníž. přenesená",J626,0)</f>
        <v>0</v>
      </c>
      <c r="BI626" s="215">
        <f>IF(N626="nulová",J626,0)</f>
        <v>0</v>
      </c>
      <c r="BJ626" s="20" t="s">
        <v>143</v>
      </c>
      <c r="BK626" s="215">
        <f>ROUND(I626*H626,2)</f>
        <v>0</v>
      </c>
      <c r="BL626" s="20" t="s">
        <v>224</v>
      </c>
      <c r="BM626" s="214" t="s">
        <v>1411</v>
      </c>
    </row>
    <row r="627" s="2" customFormat="1">
      <c r="A627" s="41"/>
      <c r="B627" s="42"/>
      <c r="C627" s="43"/>
      <c r="D627" s="216" t="s">
        <v>145</v>
      </c>
      <c r="E627" s="43"/>
      <c r="F627" s="217" t="s">
        <v>1412</v>
      </c>
      <c r="G627" s="43"/>
      <c r="H627" s="43"/>
      <c r="I627" s="218"/>
      <c r="J627" s="43"/>
      <c r="K627" s="43"/>
      <c r="L627" s="47"/>
      <c r="M627" s="219"/>
      <c r="N627" s="220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145</v>
      </c>
      <c r="AU627" s="20" t="s">
        <v>143</v>
      </c>
    </row>
    <row r="628" s="13" customFormat="1">
      <c r="A628" s="13"/>
      <c r="B628" s="221"/>
      <c r="C628" s="222"/>
      <c r="D628" s="223" t="s">
        <v>160</v>
      </c>
      <c r="E628" s="224" t="s">
        <v>19</v>
      </c>
      <c r="F628" s="225" t="s">
        <v>1413</v>
      </c>
      <c r="G628" s="222"/>
      <c r="H628" s="226">
        <v>10</v>
      </c>
      <c r="I628" s="227"/>
      <c r="J628" s="222"/>
      <c r="K628" s="222"/>
      <c r="L628" s="228"/>
      <c r="M628" s="229"/>
      <c r="N628" s="230"/>
      <c r="O628" s="230"/>
      <c r="P628" s="230"/>
      <c r="Q628" s="230"/>
      <c r="R628" s="230"/>
      <c r="S628" s="230"/>
      <c r="T628" s="231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32" t="s">
        <v>160</v>
      </c>
      <c r="AU628" s="232" t="s">
        <v>143</v>
      </c>
      <c r="AV628" s="13" t="s">
        <v>143</v>
      </c>
      <c r="AW628" s="13" t="s">
        <v>32</v>
      </c>
      <c r="AX628" s="13" t="s">
        <v>79</v>
      </c>
      <c r="AY628" s="232" t="s">
        <v>134</v>
      </c>
    </row>
    <row r="629" s="2" customFormat="1" ht="24.15" customHeight="1">
      <c r="A629" s="41"/>
      <c r="B629" s="42"/>
      <c r="C629" s="203" t="s">
        <v>1414</v>
      </c>
      <c r="D629" s="203" t="s">
        <v>137</v>
      </c>
      <c r="E629" s="204" t="s">
        <v>1415</v>
      </c>
      <c r="F629" s="205" t="s">
        <v>1416</v>
      </c>
      <c r="G629" s="206" t="s">
        <v>149</v>
      </c>
      <c r="H629" s="207">
        <v>10</v>
      </c>
      <c r="I629" s="208"/>
      <c r="J629" s="209">
        <f>ROUND(I629*H629,2)</f>
        <v>0</v>
      </c>
      <c r="K629" s="205" t="s">
        <v>141</v>
      </c>
      <c r="L629" s="47"/>
      <c r="M629" s="210" t="s">
        <v>19</v>
      </c>
      <c r="N629" s="211" t="s">
        <v>43</v>
      </c>
      <c r="O629" s="87"/>
      <c r="P629" s="212">
        <f>O629*H629</f>
        <v>0</v>
      </c>
      <c r="Q629" s="212">
        <v>2.0000000000000002E-05</v>
      </c>
      <c r="R629" s="212">
        <f>Q629*H629</f>
        <v>0.00020000000000000001</v>
      </c>
      <c r="S629" s="212">
        <v>0</v>
      </c>
      <c r="T629" s="213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4" t="s">
        <v>224</v>
      </c>
      <c r="AT629" s="214" t="s">
        <v>137</v>
      </c>
      <c r="AU629" s="214" t="s">
        <v>143</v>
      </c>
      <c r="AY629" s="20" t="s">
        <v>134</v>
      </c>
      <c r="BE629" s="215">
        <f>IF(N629="základní",J629,0)</f>
        <v>0</v>
      </c>
      <c r="BF629" s="215">
        <f>IF(N629="snížená",J629,0)</f>
        <v>0</v>
      </c>
      <c r="BG629" s="215">
        <f>IF(N629="zákl. přenesená",J629,0)</f>
        <v>0</v>
      </c>
      <c r="BH629" s="215">
        <f>IF(N629="sníž. přenesená",J629,0)</f>
        <v>0</v>
      </c>
      <c r="BI629" s="215">
        <f>IF(N629="nulová",J629,0)</f>
        <v>0</v>
      </c>
      <c r="BJ629" s="20" t="s">
        <v>143</v>
      </c>
      <c r="BK629" s="215">
        <f>ROUND(I629*H629,2)</f>
        <v>0</v>
      </c>
      <c r="BL629" s="20" t="s">
        <v>224</v>
      </c>
      <c r="BM629" s="214" t="s">
        <v>1417</v>
      </c>
    </row>
    <row r="630" s="2" customFormat="1">
      <c r="A630" s="41"/>
      <c r="B630" s="42"/>
      <c r="C630" s="43"/>
      <c r="D630" s="216" t="s">
        <v>145</v>
      </c>
      <c r="E630" s="43"/>
      <c r="F630" s="217" t="s">
        <v>1418</v>
      </c>
      <c r="G630" s="43"/>
      <c r="H630" s="43"/>
      <c r="I630" s="218"/>
      <c r="J630" s="43"/>
      <c r="K630" s="43"/>
      <c r="L630" s="47"/>
      <c r="M630" s="219"/>
      <c r="N630" s="220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145</v>
      </c>
      <c r="AU630" s="20" t="s">
        <v>143</v>
      </c>
    </row>
    <row r="631" s="2" customFormat="1" ht="16.5" customHeight="1">
      <c r="A631" s="41"/>
      <c r="B631" s="42"/>
      <c r="C631" s="203" t="s">
        <v>1419</v>
      </c>
      <c r="D631" s="203" t="s">
        <v>137</v>
      </c>
      <c r="E631" s="204" t="s">
        <v>1420</v>
      </c>
      <c r="F631" s="205" t="s">
        <v>1421</v>
      </c>
      <c r="G631" s="206" t="s">
        <v>149</v>
      </c>
      <c r="H631" s="207">
        <v>10</v>
      </c>
      <c r="I631" s="208"/>
      <c r="J631" s="209">
        <f>ROUND(I631*H631,2)</f>
        <v>0</v>
      </c>
      <c r="K631" s="205" t="s">
        <v>141</v>
      </c>
      <c r="L631" s="47"/>
      <c r="M631" s="210" t="s">
        <v>19</v>
      </c>
      <c r="N631" s="211" t="s">
        <v>43</v>
      </c>
      <c r="O631" s="87"/>
      <c r="P631" s="212">
        <f>O631*H631</f>
        <v>0</v>
      </c>
      <c r="Q631" s="212">
        <v>2.0000000000000002E-05</v>
      </c>
      <c r="R631" s="212">
        <f>Q631*H631</f>
        <v>0.00020000000000000001</v>
      </c>
      <c r="S631" s="212">
        <v>0</v>
      </c>
      <c r="T631" s="213">
        <f>S631*H631</f>
        <v>0</v>
      </c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R631" s="214" t="s">
        <v>224</v>
      </c>
      <c r="AT631" s="214" t="s">
        <v>137</v>
      </c>
      <c r="AU631" s="214" t="s">
        <v>143</v>
      </c>
      <c r="AY631" s="20" t="s">
        <v>134</v>
      </c>
      <c r="BE631" s="215">
        <f>IF(N631="základní",J631,0)</f>
        <v>0</v>
      </c>
      <c r="BF631" s="215">
        <f>IF(N631="snížená",J631,0)</f>
        <v>0</v>
      </c>
      <c r="BG631" s="215">
        <f>IF(N631="zákl. přenesená",J631,0)</f>
        <v>0</v>
      </c>
      <c r="BH631" s="215">
        <f>IF(N631="sníž. přenesená",J631,0)</f>
        <v>0</v>
      </c>
      <c r="BI631" s="215">
        <f>IF(N631="nulová",J631,0)</f>
        <v>0</v>
      </c>
      <c r="BJ631" s="20" t="s">
        <v>143</v>
      </c>
      <c r="BK631" s="215">
        <f>ROUND(I631*H631,2)</f>
        <v>0</v>
      </c>
      <c r="BL631" s="20" t="s">
        <v>224</v>
      </c>
      <c r="BM631" s="214" t="s">
        <v>1422</v>
      </c>
    </row>
    <row r="632" s="2" customFormat="1">
      <c r="A632" s="41"/>
      <c r="B632" s="42"/>
      <c r="C632" s="43"/>
      <c r="D632" s="216" t="s">
        <v>145</v>
      </c>
      <c r="E632" s="43"/>
      <c r="F632" s="217" t="s">
        <v>1423</v>
      </c>
      <c r="G632" s="43"/>
      <c r="H632" s="43"/>
      <c r="I632" s="218"/>
      <c r="J632" s="43"/>
      <c r="K632" s="43"/>
      <c r="L632" s="47"/>
      <c r="M632" s="219"/>
      <c r="N632" s="220"/>
      <c r="O632" s="87"/>
      <c r="P632" s="87"/>
      <c r="Q632" s="87"/>
      <c r="R632" s="87"/>
      <c r="S632" s="87"/>
      <c r="T632" s="88"/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T632" s="20" t="s">
        <v>145</v>
      </c>
      <c r="AU632" s="20" t="s">
        <v>143</v>
      </c>
    </row>
    <row r="633" s="2" customFormat="1" ht="21.75" customHeight="1">
      <c r="A633" s="41"/>
      <c r="B633" s="42"/>
      <c r="C633" s="203" t="s">
        <v>1424</v>
      </c>
      <c r="D633" s="203" t="s">
        <v>137</v>
      </c>
      <c r="E633" s="204" t="s">
        <v>1425</v>
      </c>
      <c r="F633" s="205" t="s">
        <v>1426</v>
      </c>
      <c r="G633" s="206" t="s">
        <v>149</v>
      </c>
      <c r="H633" s="207">
        <v>10</v>
      </c>
      <c r="I633" s="208"/>
      <c r="J633" s="209">
        <f>ROUND(I633*H633,2)</f>
        <v>0</v>
      </c>
      <c r="K633" s="205" t="s">
        <v>141</v>
      </c>
      <c r="L633" s="47"/>
      <c r="M633" s="210" t="s">
        <v>19</v>
      </c>
      <c r="N633" s="211" t="s">
        <v>43</v>
      </c>
      <c r="O633" s="87"/>
      <c r="P633" s="212">
        <f>O633*H633</f>
        <v>0</v>
      </c>
      <c r="Q633" s="212">
        <v>0.00012999999999999999</v>
      </c>
      <c r="R633" s="212">
        <f>Q633*H633</f>
        <v>0.0012999999999999999</v>
      </c>
      <c r="S633" s="212">
        <v>0</v>
      </c>
      <c r="T633" s="213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14" t="s">
        <v>224</v>
      </c>
      <c r="AT633" s="214" t="s">
        <v>137</v>
      </c>
      <c r="AU633" s="214" t="s">
        <v>143</v>
      </c>
      <c r="AY633" s="20" t="s">
        <v>134</v>
      </c>
      <c r="BE633" s="215">
        <f>IF(N633="základní",J633,0)</f>
        <v>0</v>
      </c>
      <c r="BF633" s="215">
        <f>IF(N633="snížená",J633,0)</f>
        <v>0</v>
      </c>
      <c r="BG633" s="215">
        <f>IF(N633="zákl. přenesená",J633,0)</f>
        <v>0</v>
      </c>
      <c r="BH633" s="215">
        <f>IF(N633="sníž. přenesená",J633,0)</f>
        <v>0</v>
      </c>
      <c r="BI633" s="215">
        <f>IF(N633="nulová",J633,0)</f>
        <v>0</v>
      </c>
      <c r="BJ633" s="20" t="s">
        <v>143</v>
      </c>
      <c r="BK633" s="215">
        <f>ROUND(I633*H633,2)</f>
        <v>0</v>
      </c>
      <c r="BL633" s="20" t="s">
        <v>224</v>
      </c>
      <c r="BM633" s="214" t="s">
        <v>1427</v>
      </c>
    </row>
    <row r="634" s="2" customFormat="1">
      <c r="A634" s="41"/>
      <c r="B634" s="42"/>
      <c r="C634" s="43"/>
      <c r="D634" s="216" t="s">
        <v>145</v>
      </c>
      <c r="E634" s="43"/>
      <c r="F634" s="217" t="s">
        <v>1428</v>
      </c>
      <c r="G634" s="43"/>
      <c r="H634" s="43"/>
      <c r="I634" s="218"/>
      <c r="J634" s="43"/>
      <c r="K634" s="43"/>
      <c r="L634" s="47"/>
      <c r="M634" s="219"/>
      <c r="N634" s="220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145</v>
      </c>
      <c r="AU634" s="20" t="s">
        <v>143</v>
      </c>
    </row>
    <row r="635" s="2" customFormat="1" ht="21.75" customHeight="1">
      <c r="A635" s="41"/>
      <c r="B635" s="42"/>
      <c r="C635" s="203" t="s">
        <v>1429</v>
      </c>
      <c r="D635" s="203" t="s">
        <v>137</v>
      </c>
      <c r="E635" s="204" t="s">
        <v>1430</v>
      </c>
      <c r="F635" s="205" t="s">
        <v>1431</v>
      </c>
      <c r="G635" s="206" t="s">
        <v>149</v>
      </c>
      <c r="H635" s="207">
        <v>10</v>
      </c>
      <c r="I635" s="208"/>
      <c r="J635" s="209">
        <f>ROUND(I635*H635,2)</f>
        <v>0</v>
      </c>
      <c r="K635" s="205" t="s">
        <v>141</v>
      </c>
      <c r="L635" s="47"/>
      <c r="M635" s="210" t="s">
        <v>19</v>
      </c>
      <c r="N635" s="211" t="s">
        <v>43</v>
      </c>
      <c r="O635" s="87"/>
      <c r="P635" s="212">
        <f>O635*H635</f>
        <v>0</v>
      </c>
      <c r="Q635" s="212">
        <v>3.0000000000000001E-05</v>
      </c>
      <c r="R635" s="212">
        <f>Q635*H635</f>
        <v>0.00030000000000000003</v>
      </c>
      <c r="S635" s="212">
        <v>0</v>
      </c>
      <c r="T635" s="213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4" t="s">
        <v>224</v>
      </c>
      <c r="AT635" s="214" t="s">
        <v>137</v>
      </c>
      <c r="AU635" s="214" t="s">
        <v>143</v>
      </c>
      <c r="AY635" s="20" t="s">
        <v>134</v>
      </c>
      <c r="BE635" s="215">
        <f>IF(N635="základní",J635,0)</f>
        <v>0</v>
      </c>
      <c r="BF635" s="215">
        <f>IF(N635="snížená",J635,0)</f>
        <v>0</v>
      </c>
      <c r="BG635" s="215">
        <f>IF(N635="zákl. přenesená",J635,0)</f>
        <v>0</v>
      </c>
      <c r="BH635" s="215">
        <f>IF(N635="sníž. přenesená",J635,0)</f>
        <v>0</v>
      </c>
      <c r="BI635" s="215">
        <f>IF(N635="nulová",J635,0)</f>
        <v>0</v>
      </c>
      <c r="BJ635" s="20" t="s">
        <v>143</v>
      </c>
      <c r="BK635" s="215">
        <f>ROUND(I635*H635,2)</f>
        <v>0</v>
      </c>
      <c r="BL635" s="20" t="s">
        <v>224</v>
      </c>
      <c r="BM635" s="214" t="s">
        <v>1432</v>
      </c>
    </row>
    <row r="636" s="2" customFormat="1">
      <c r="A636" s="41"/>
      <c r="B636" s="42"/>
      <c r="C636" s="43"/>
      <c r="D636" s="216" t="s">
        <v>145</v>
      </c>
      <c r="E636" s="43"/>
      <c r="F636" s="217" t="s">
        <v>1433</v>
      </c>
      <c r="G636" s="43"/>
      <c r="H636" s="43"/>
      <c r="I636" s="218"/>
      <c r="J636" s="43"/>
      <c r="K636" s="43"/>
      <c r="L636" s="47"/>
      <c r="M636" s="219"/>
      <c r="N636" s="220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145</v>
      </c>
      <c r="AU636" s="20" t="s">
        <v>143</v>
      </c>
    </row>
    <row r="637" s="12" customFormat="1" ht="22.8" customHeight="1">
      <c r="A637" s="12"/>
      <c r="B637" s="187"/>
      <c r="C637" s="188"/>
      <c r="D637" s="189" t="s">
        <v>70</v>
      </c>
      <c r="E637" s="201" t="s">
        <v>1434</v>
      </c>
      <c r="F637" s="201" t="s">
        <v>1435</v>
      </c>
      <c r="G637" s="188"/>
      <c r="H637" s="188"/>
      <c r="I637" s="191"/>
      <c r="J637" s="202">
        <f>BK637</f>
        <v>0</v>
      </c>
      <c r="K637" s="188"/>
      <c r="L637" s="193"/>
      <c r="M637" s="194"/>
      <c r="N637" s="195"/>
      <c r="O637" s="195"/>
      <c r="P637" s="196">
        <f>SUM(P638:P651)</f>
        <v>0</v>
      </c>
      <c r="Q637" s="195"/>
      <c r="R637" s="196">
        <f>SUM(R638:R651)</f>
        <v>0.170598</v>
      </c>
      <c r="S637" s="195"/>
      <c r="T637" s="197">
        <f>SUM(T638:T651)</f>
        <v>0.035084999999999998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198" t="s">
        <v>143</v>
      </c>
      <c r="AT637" s="199" t="s">
        <v>70</v>
      </c>
      <c r="AU637" s="199" t="s">
        <v>79</v>
      </c>
      <c r="AY637" s="198" t="s">
        <v>134</v>
      </c>
      <c r="BK637" s="200">
        <f>SUM(BK638:BK651)</f>
        <v>0</v>
      </c>
    </row>
    <row r="638" s="2" customFormat="1" ht="16.5" customHeight="1">
      <c r="A638" s="41"/>
      <c r="B638" s="42"/>
      <c r="C638" s="203" t="s">
        <v>1436</v>
      </c>
      <c r="D638" s="203" t="s">
        <v>137</v>
      </c>
      <c r="E638" s="204" t="s">
        <v>1437</v>
      </c>
      <c r="F638" s="205" t="s">
        <v>1438</v>
      </c>
      <c r="G638" s="206" t="s">
        <v>140</v>
      </c>
      <c r="H638" s="207">
        <v>222.69999999999999</v>
      </c>
      <c r="I638" s="208"/>
      <c r="J638" s="209">
        <f>ROUND(I638*H638,2)</f>
        <v>0</v>
      </c>
      <c r="K638" s="205" t="s">
        <v>141</v>
      </c>
      <c r="L638" s="47"/>
      <c r="M638" s="210" t="s">
        <v>19</v>
      </c>
      <c r="N638" s="211" t="s">
        <v>43</v>
      </c>
      <c r="O638" s="87"/>
      <c r="P638" s="212">
        <f>O638*H638</f>
        <v>0</v>
      </c>
      <c r="Q638" s="212">
        <v>0</v>
      </c>
      <c r="R638" s="212">
        <f>Q638*H638</f>
        <v>0</v>
      </c>
      <c r="S638" s="212">
        <v>0.00014999999999999999</v>
      </c>
      <c r="T638" s="213">
        <f>S638*H638</f>
        <v>0.033404999999999997</v>
      </c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R638" s="214" t="s">
        <v>224</v>
      </c>
      <c r="AT638" s="214" t="s">
        <v>137</v>
      </c>
      <c r="AU638" s="214" t="s">
        <v>143</v>
      </c>
      <c r="AY638" s="20" t="s">
        <v>134</v>
      </c>
      <c r="BE638" s="215">
        <f>IF(N638="základní",J638,0)</f>
        <v>0</v>
      </c>
      <c r="BF638" s="215">
        <f>IF(N638="snížená",J638,0)</f>
        <v>0</v>
      </c>
      <c r="BG638" s="215">
        <f>IF(N638="zákl. přenesená",J638,0)</f>
        <v>0</v>
      </c>
      <c r="BH638" s="215">
        <f>IF(N638="sníž. přenesená",J638,0)</f>
        <v>0</v>
      </c>
      <c r="BI638" s="215">
        <f>IF(N638="nulová",J638,0)</f>
        <v>0</v>
      </c>
      <c r="BJ638" s="20" t="s">
        <v>143</v>
      </c>
      <c r="BK638" s="215">
        <f>ROUND(I638*H638,2)</f>
        <v>0</v>
      </c>
      <c r="BL638" s="20" t="s">
        <v>224</v>
      </c>
      <c r="BM638" s="214" t="s">
        <v>1439</v>
      </c>
    </row>
    <row r="639" s="2" customFormat="1">
      <c r="A639" s="41"/>
      <c r="B639" s="42"/>
      <c r="C639" s="43"/>
      <c r="D639" s="216" t="s">
        <v>145</v>
      </c>
      <c r="E639" s="43"/>
      <c r="F639" s="217" t="s">
        <v>1440</v>
      </c>
      <c r="G639" s="43"/>
      <c r="H639" s="43"/>
      <c r="I639" s="218"/>
      <c r="J639" s="43"/>
      <c r="K639" s="43"/>
      <c r="L639" s="47"/>
      <c r="M639" s="219"/>
      <c r="N639" s="220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145</v>
      </c>
      <c r="AU639" s="20" t="s">
        <v>143</v>
      </c>
    </row>
    <row r="640" s="2" customFormat="1" ht="16.5" customHeight="1">
      <c r="A640" s="41"/>
      <c r="B640" s="42"/>
      <c r="C640" s="203" t="s">
        <v>1441</v>
      </c>
      <c r="D640" s="203" t="s">
        <v>137</v>
      </c>
      <c r="E640" s="204" t="s">
        <v>1442</v>
      </c>
      <c r="F640" s="205" t="s">
        <v>1443</v>
      </c>
      <c r="G640" s="206" t="s">
        <v>140</v>
      </c>
      <c r="H640" s="207">
        <v>222.69999999999999</v>
      </c>
      <c r="I640" s="208"/>
      <c r="J640" s="209">
        <f>ROUND(I640*H640,2)</f>
        <v>0</v>
      </c>
      <c r="K640" s="205" t="s">
        <v>141</v>
      </c>
      <c r="L640" s="47"/>
      <c r="M640" s="210" t="s">
        <v>19</v>
      </c>
      <c r="N640" s="211" t="s">
        <v>43</v>
      </c>
      <c r="O640" s="87"/>
      <c r="P640" s="212">
        <f>O640*H640</f>
        <v>0</v>
      </c>
      <c r="Q640" s="212">
        <v>0</v>
      </c>
      <c r="R640" s="212">
        <f>Q640*H640</f>
        <v>0</v>
      </c>
      <c r="S640" s="212">
        <v>0</v>
      </c>
      <c r="T640" s="213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14" t="s">
        <v>224</v>
      </c>
      <c r="AT640" s="214" t="s">
        <v>137</v>
      </c>
      <c r="AU640" s="214" t="s">
        <v>143</v>
      </c>
      <c r="AY640" s="20" t="s">
        <v>134</v>
      </c>
      <c r="BE640" s="215">
        <f>IF(N640="základní",J640,0)</f>
        <v>0</v>
      </c>
      <c r="BF640" s="215">
        <f>IF(N640="snížená",J640,0)</f>
        <v>0</v>
      </c>
      <c r="BG640" s="215">
        <f>IF(N640="zákl. přenesená",J640,0)</f>
        <v>0</v>
      </c>
      <c r="BH640" s="215">
        <f>IF(N640="sníž. přenesená",J640,0)</f>
        <v>0</v>
      </c>
      <c r="BI640" s="215">
        <f>IF(N640="nulová",J640,0)</f>
        <v>0</v>
      </c>
      <c r="BJ640" s="20" t="s">
        <v>143</v>
      </c>
      <c r="BK640" s="215">
        <f>ROUND(I640*H640,2)</f>
        <v>0</v>
      </c>
      <c r="BL640" s="20" t="s">
        <v>224</v>
      </c>
      <c r="BM640" s="214" t="s">
        <v>1444</v>
      </c>
    </row>
    <row r="641" s="2" customFormat="1">
      <c r="A641" s="41"/>
      <c r="B641" s="42"/>
      <c r="C641" s="43"/>
      <c r="D641" s="216" t="s">
        <v>145</v>
      </c>
      <c r="E641" s="43"/>
      <c r="F641" s="217" t="s">
        <v>1445</v>
      </c>
      <c r="G641" s="43"/>
      <c r="H641" s="43"/>
      <c r="I641" s="218"/>
      <c r="J641" s="43"/>
      <c r="K641" s="43"/>
      <c r="L641" s="47"/>
      <c r="M641" s="219"/>
      <c r="N641" s="220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145</v>
      </c>
      <c r="AU641" s="20" t="s">
        <v>143</v>
      </c>
    </row>
    <row r="642" s="2" customFormat="1" ht="16.5" customHeight="1">
      <c r="A642" s="41"/>
      <c r="B642" s="42"/>
      <c r="C642" s="203" t="s">
        <v>1446</v>
      </c>
      <c r="D642" s="203" t="s">
        <v>137</v>
      </c>
      <c r="E642" s="204" t="s">
        <v>1447</v>
      </c>
      <c r="F642" s="205" t="s">
        <v>1448</v>
      </c>
      <c r="G642" s="206" t="s">
        <v>140</v>
      </c>
      <c r="H642" s="207">
        <v>20</v>
      </c>
      <c r="I642" s="208"/>
      <c r="J642" s="209">
        <f>ROUND(I642*H642,2)</f>
        <v>0</v>
      </c>
      <c r="K642" s="205" t="s">
        <v>141</v>
      </c>
      <c r="L642" s="47"/>
      <c r="M642" s="210" t="s">
        <v>19</v>
      </c>
      <c r="N642" s="211" t="s">
        <v>43</v>
      </c>
      <c r="O642" s="87"/>
      <c r="P642" s="212">
        <f>O642*H642</f>
        <v>0</v>
      </c>
      <c r="Q642" s="212">
        <v>0.00029</v>
      </c>
      <c r="R642" s="212">
        <f>Q642*H642</f>
        <v>0.0057999999999999996</v>
      </c>
      <c r="S642" s="212">
        <v>0</v>
      </c>
      <c r="T642" s="213">
        <f>S642*H642</f>
        <v>0</v>
      </c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R642" s="214" t="s">
        <v>224</v>
      </c>
      <c r="AT642" s="214" t="s">
        <v>137</v>
      </c>
      <c r="AU642" s="214" t="s">
        <v>143</v>
      </c>
      <c r="AY642" s="20" t="s">
        <v>134</v>
      </c>
      <c r="BE642" s="215">
        <f>IF(N642="základní",J642,0)</f>
        <v>0</v>
      </c>
      <c r="BF642" s="215">
        <f>IF(N642="snížená",J642,0)</f>
        <v>0</v>
      </c>
      <c r="BG642" s="215">
        <f>IF(N642="zákl. přenesená",J642,0)</f>
        <v>0</v>
      </c>
      <c r="BH642" s="215">
        <f>IF(N642="sníž. přenesená",J642,0)</f>
        <v>0</v>
      </c>
      <c r="BI642" s="215">
        <f>IF(N642="nulová",J642,0)</f>
        <v>0</v>
      </c>
      <c r="BJ642" s="20" t="s">
        <v>143</v>
      </c>
      <c r="BK642" s="215">
        <f>ROUND(I642*H642,2)</f>
        <v>0</v>
      </c>
      <c r="BL642" s="20" t="s">
        <v>224</v>
      </c>
      <c r="BM642" s="214" t="s">
        <v>1449</v>
      </c>
    </row>
    <row r="643" s="2" customFormat="1">
      <c r="A643" s="41"/>
      <c r="B643" s="42"/>
      <c r="C643" s="43"/>
      <c r="D643" s="216" t="s">
        <v>145</v>
      </c>
      <c r="E643" s="43"/>
      <c r="F643" s="217" t="s">
        <v>1450</v>
      </c>
      <c r="G643" s="43"/>
      <c r="H643" s="43"/>
      <c r="I643" s="218"/>
      <c r="J643" s="43"/>
      <c r="K643" s="43"/>
      <c r="L643" s="47"/>
      <c r="M643" s="219"/>
      <c r="N643" s="220"/>
      <c r="O643" s="87"/>
      <c r="P643" s="87"/>
      <c r="Q643" s="87"/>
      <c r="R643" s="87"/>
      <c r="S643" s="87"/>
      <c r="T643" s="88"/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T643" s="20" t="s">
        <v>145</v>
      </c>
      <c r="AU643" s="20" t="s">
        <v>143</v>
      </c>
    </row>
    <row r="644" s="2" customFormat="1" ht="16.5" customHeight="1">
      <c r="A644" s="41"/>
      <c r="B644" s="42"/>
      <c r="C644" s="203" t="s">
        <v>1451</v>
      </c>
      <c r="D644" s="203" t="s">
        <v>137</v>
      </c>
      <c r="E644" s="204" t="s">
        <v>1452</v>
      </c>
      <c r="F644" s="205" t="s">
        <v>1453</v>
      </c>
      <c r="G644" s="206" t="s">
        <v>140</v>
      </c>
      <c r="H644" s="207">
        <v>56</v>
      </c>
      <c r="I644" s="208"/>
      <c r="J644" s="209">
        <f>ROUND(I644*H644,2)</f>
        <v>0</v>
      </c>
      <c r="K644" s="205" t="s">
        <v>141</v>
      </c>
      <c r="L644" s="47"/>
      <c r="M644" s="210" t="s">
        <v>19</v>
      </c>
      <c r="N644" s="211" t="s">
        <v>43</v>
      </c>
      <c r="O644" s="87"/>
      <c r="P644" s="212">
        <f>O644*H644</f>
        <v>0</v>
      </c>
      <c r="Q644" s="212">
        <v>0</v>
      </c>
      <c r="R644" s="212">
        <f>Q644*H644</f>
        <v>0</v>
      </c>
      <c r="S644" s="212">
        <v>3.0000000000000001E-05</v>
      </c>
      <c r="T644" s="213">
        <f>S644*H644</f>
        <v>0.0016800000000000001</v>
      </c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R644" s="214" t="s">
        <v>224</v>
      </c>
      <c r="AT644" s="214" t="s">
        <v>137</v>
      </c>
      <c r="AU644" s="214" t="s">
        <v>143</v>
      </c>
      <c r="AY644" s="20" t="s">
        <v>134</v>
      </c>
      <c r="BE644" s="215">
        <f>IF(N644="základní",J644,0)</f>
        <v>0</v>
      </c>
      <c r="BF644" s="215">
        <f>IF(N644="snížená",J644,0)</f>
        <v>0</v>
      </c>
      <c r="BG644" s="215">
        <f>IF(N644="zákl. přenesená",J644,0)</f>
        <v>0</v>
      </c>
      <c r="BH644" s="215">
        <f>IF(N644="sníž. přenesená",J644,0)</f>
        <v>0</v>
      </c>
      <c r="BI644" s="215">
        <f>IF(N644="nulová",J644,0)</f>
        <v>0</v>
      </c>
      <c r="BJ644" s="20" t="s">
        <v>143</v>
      </c>
      <c r="BK644" s="215">
        <f>ROUND(I644*H644,2)</f>
        <v>0</v>
      </c>
      <c r="BL644" s="20" t="s">
        <v>224</v>
      </c>
      <c r="BM644" s="214" t="s">
        <v>1454</v>
      </c>
    </row>
    <row r="645" s="2" customFormat="1">
      <c r="A645" s="41"/>
      <c r="B645" s="42"/>
      <c r="C645" s="43"/>
      <c r="D645" s="216" t="s">
        <v>145</v>
      </c>
      <c r="E645" s="43"/>
      <c r="F645" s="217" t="s">
        <v>1455</v>
      </c>
      <c r="G645" s="43"/>
      <c r="H645" s="43"/>
      <c r="I645" s="218"/>
      <c r="J645" s="43"/>
      <c r="K645" s="43"/>
      <c r="L645" s="47"/>
      <c r="M645" s="219"/>
      <c r="N645" s="220"/>
      <c r="O645" s="87"/>
      <c r="P645" s="87"/>
      <c r="Q645" s="87"/>
      <c r="R645" s="87"/>
      <c r="S645" s="87"/>
      <c r="T645" s="88"/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T645" s="20" t="s">
        <v>145</v>
      </c>
      <c r="AU645" s="20" t="s">
        <v>143</v>
      </c>
    </row>
    <row r="646" s="2" customFormat="1" ht="16.5" customHeight="1">
      <c r="A646" s="41"/>
      <c r="B646" s="42"/>
      <c r="C646" s="255" t="s">
        <v>1456</v>
      </c>
      <c r="D646" s="255" t="s">
        <v>237</v>
      </c>
      <c r="E646" s="256" t="s">
        <v>1457</v>
      </c>
      <c r="F646" s="257" t="s">
        <v>1458</v>
      </c>
      <c r="G646" s="258" t="s">
        <v>140</v>
      </c>
      <c r="H646" s="259">
        <v>56</v>
      </c>
      <c r="I646" s="260"/>
      <c r="J646" s="261">
        <f>ROUND(I646*H646,2)</f>
        <v>0</v>
      </c>
      <c r="K646" s="257" t="s">
        <v>141</v>
      </c>
      <c r="L646" s="262"/>
      <c r="M646" s="263" t="s">
        <v>19</v>
      </c>
      <c r="N646" s="264" t="s">
        <v>43</v>
      </c>
      <c r="O646" s="87"/>
      <c r="P646" s="212">
        <f>O646*H646</f>
        <v>0</v>
      </c>
      <c r="Q646" s="212">
        <v>0</v>
      </c>
      <c r="R646" s="212">
        <f>Q646*H646</f>
        <v>0</v>
      </c>
      <c r="S646" s="212">
        <v>0</v>
      </c>
      <c r="T646" s="213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14" t="s">
        <v>307</v>
      </c>
      <c r="AT646" s="214" t="s">
        <v>237</v>
      </c>
      <c r="AU646" s="214" t="s">
        <v>143</v>
      </c>
      <c r="AY646" s="20" t="s">
        <v>134</v>
      </c>
      <c r="BE646" s="215">
        <f>IF(N646="základní",J646,0)</f>
        <v>0</v>
      </c>
      <c r="BF646" s="215">
        <f>IF(N646="snížená",J646,0)</f>
        <v>0</v>
      </c>
      <c r="BG646" s="215">
        <f>IF(N646="zákl. přenesená",J646,0)</f>
        <v>0</v>
      </c>
      <c r="BH646" s="215">
        <f>IF(N646="sníž. přenesená",J646,0)</f>
        <v>0</v>
      </c>
      <c r="BI646" s="215">
        <f>IF(N646="nulová",J646,0)</f>
        <v>0</v>
      </c>
      <c r="BJ646" s="20" t="s">
        <v>143</v>
      </c>
      <c r="BK646" s="215">
        <f>ROUND(I646*H646,2)</f>
        <v>0</v>
      </c>
      <c r="BL646" s="20" t="s">
        <v>224</v>
      </c>
      <c r="BM646" s="214" t="s">
        <v>1459</v>
      </c>
    </row>
    <row r="647" s="13" customFormat="1">
      <c r="A647" s="13"/>
      <c r="B647" s="221"/>
      <c r="C647" s="222"/>
      <c r="D647" s="223" t="s">
        <v>160</v>
      </c>
      <c r="E647" s="222"/>
      <c r="F647" s="225" t="s">
        <v>1460</v>
      </c>
      <c r="G647" s="222"/>
      <c r="H647" s="226">
        <v>56</v>
      </c>
      <c r="I647" s="227"/>
      <c r="J647" s="222"/>
      <c r="K647" s="222"/>
      <c r="L647" s="228"/>
      <c r="M647" s="229"/>
      <c r="N647" s="230"/>
      <c r="O647" s="230"/>
      <c r="P647" s="230"/>
      <c r="Q647" s="230"/>
      <c r="R647" s="230"/>
      <c r="S647" s="230"/>
      <c r="T647" s="231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2" t="s">
        <v>160</v>
      </c>
      <c r="AU647" s="232" t="s">
        <v>143</v>
      </c>
      <c r="AV647" s="13" t="s">
        <v>143</v>
      </c>
      <c r="AW647" s="13" t="s">
        <v>4</v>
      </c>
      <c r="AX647" s="13" t="s">
        <v>79</v>
      </c>
      <c r="AY647" s="232" t="s">
        <v>134</v>
      </c>
    </row>
    <row r="648" s="2" customFormat="1" ht="16.5" customHeight="1">
      <c r="A648" s="41"/>
      <c r="B648" s="42"/>
      <c r="C648" s="203" t="s">
        <v>1461</v>
      </c>
      <c r="D648" s="203" t="s">
        <v>137</v>
      </c>
      <c r="E648" s="204" t="s">
        <v>1462</v>
      </c>
      <c r="F648" s="205" t="s">
        <v>1463</v>
      </c>
      <c r="G648" s="206" t="s">
        <v>140</v>
      </c>
      <c r="H648" s="207">
        <v>222.69999999999999</v>
      </c>
      <c r="I648" s="208"/>
      <c r="J648" s="209">
        <f>ROUND(I648*H648,2)</f>
        <v>0</v>
      </c>
      <c r="K648" s="205" t="s">
        <v>141</v>
      </c>
      <c r="L648" s="47"/>
      <c r="M648" s="210" t="s">
        <v>19</v>
      </c>
      <c r="N648" s="211" t="s">
        <v>43</v>
      </c>
      <c r="O648" s="87"/>
      <c r="P648" s="212">
        <f>O648*H648</f>
        <v>0</v>
      </c>
      <c r="Q648" s="212">
        <v>0.00073999999999999999</v>
      </c>
      <c r="R648" s="212">
        <f>Q648*H648</f>
        <v>0.164798</v>
      </c>
      <c r="S648" s="212">
        <v>0</v>
      </c>
      <c r="T648" s="213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14" t="s">
        <v>224</v>
      </c>
      <c r="AT648" s="214" t="s">
        <v>137</v>
      </c>
      <c r="AU648" s="214" t="s">
        <v>143</v>
      </c>
      <c r="AY648" s="20" t="s">
        <v>134</v>
      </c>
      <c r="BE648" s="215">
        <f>IF(N648="základní",J648,0)</f>
        <v>0</v>
      </c>
      <c r="BF648" s="215">
        <f>IF(N648="snížená",J648,0)</f>
        <v>0</v>
      </c>
      <c r="BG648" s="215">
        <f>IF(N648="zákl. přenesená",J648,0)</f>
        <v>0</v>
      </c>
      <c r="BH648" s="215">
        <f>IF(N648="sníž. přenesená",J648,0)</f>
        <v>0</v>
      </c>
      <c r="BI648" s="215">
        <f>IF(N648="nulová",J648,0)</f>
        <v>0</v>
      </c>
      <c r="BJ648" s="20" t="s">
        <v>143</v>
      </c>
      <c r="BK648" s="215">
        <f>ROUND(I648*H648,2)</f>
        <v>0</v>
      </c>
      <c r="BL648" s="20" t="s">
        <v>224</v>
      </c>
      <c r="BM648" s="214" t="s">
        <v>1464</v>
      </c>
    </row>
    <row r="649" s="2" customFormat="1">
      <c r="A649" s="41"/>
      <c r="B649" s="42"/>
      <c r="C649" s="43"/>
      <c r="D649" s="216" t="s">
        <v>145</v>
      </c>
      <c r="E649" s="43"/>
      <c r="F649" s="217" t="s">
        <v>1465</v>
      </c>
      <c r="G649" s="43"/>
      <c r="H649" s="43"/>
      <c r="I649" s="218"/>
      <c r="J649" s="43"/>
      <c r="K649" s="43"/>
      <c r="L649" s="47"/>
      <c r="M649" s="219"/>
      <c r="N649" s="220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145</v>
      </c>
      <c r="AU649" s="20" t="s">
        <v>143</v>
      </c>
    </row>
    <row r="650" s="2" customFormat="1" ht="16.5" customHeight="1">
      <c r="A650" s="41"/>
      <c r="B650" s="42"/>
      <c r="C650" s="203" t="s">
        <v>1466</v>
      </c>
      <c r="D650" s="203" t="s">
        <v>137</v>
      </c>
      <c r="E650" s="204" t="s">
        <v>1467</v>
      </c>
      <c r="F650" s="205" t="s">
        <v>1468</v>
      </c>
      <c r="G650" s="206" t="s">
        <v>140</v>
      </c>
      <c r="H650" s="207">
        <v>222.69999999999999</v>
      </c>
      <c r="I650" s="208"/>
      <c r="J650" s="209">
        <f>ROUND(I650*H650,2)</f>
        <v>0</v>
      </c>
      <c r="K650" s="205" t="s">
        <v>141</v>
      </c>
      <c r="L650" s="47"/>
      <c r="M650" s="210" t="s">
        <v>19</v>
      </c>
      <c r="N650" s="211" t="s">
        <v>43</v>
      </c>
      <c r="O650" s="87"/>
      <c r="P650" s="212">
        <f>O650*H650</f>
        <v>0</v>
      </c>
      <c r="Q650" s="212">
        <v>0</v>
      </c>
      <c r="R650" s="212">
        <f>Q650*H650</f>
        <v>0</v>
      </c>
      <c r="S650" s="212">
        <v>0</v>
      </c>
      <c r="T650" s="213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14" t="s">
        <v>224</v>
      </c>
      <c r="AT650" s="214" t="s">
        <v>137</v>
      </c>
      <c r="AU650" s="214" t="s">
        <v>143</v>
      </c>
      <c r="AY650" s="20" t="s">
        <v>134</v>
      </c>
      <c r="BE650" s="215">
        <f>IF(N650="základní",J650,0)</f>
        <v>0</v>
      </c>
      <c r="BF650" s="215">
        <f>IF(N650="snížená",J650,0)</f>
        <v>0</v>
      </c>
      <c r="BG650" s="215">
        <f>IF(N650="zákl. přenesená",J650,0)</f>
        <v>0</v>
      </c>
      <c r="BH650" s="215">
        <f>IF(N650="sníž. přenesená",J650,0)</f>
        <v>0</v>
      </c>
      <c r="BI650" s="215">
        <f>IF(N650="nulová",J650,0)</f>
        <v>0</v>
      </c>
      <c r="BJ650" s="20" t="s">
        <v>143</v>
      </c>
      <c r="BK650" s="215">
        <f>ROUND(I650*H650,2)</f>
        <v>0</v>
      </c>
      <c r="BL650" s="20" t="s">
        <v>224</v>
      </c>
      <c r="BM650" s="214" t="s">
        <v>1469</v>
      </c>
    </row>
    <row r="651" s="2" customFormat="1">
      <c r="A651" s="41"/>
      <c r="B651" s="42"/>
      <c r="C651" s="43"/>
      <c r="D651" s="216" t="s">
        <v>145</v>
      </c>
      <c r="E651" s="43"/>
      <c r="F651" s="217" t="s">
        <v>1470</v>
      </c>
      <c r="G651" s="43"/>
      <c r="H651" s="43"/>
      <c r="I651" s="218"/>
      <c r="J651" s="43"/>
      <c r="K651" s="43"/>
      <c r="L651" s="47"/>
      <c r="M651" s="219"/>
      <c r="N651" s="220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145</v>
      </c>
      <c r="AU651" s="20" t="s">
        <v>143</v>
      </c>
    </row>
    <row r="652" s="12" customFormat="1" ht="25.92" customHeight="1">
      <c r="A652" s="12"/>
      <c r="B652" s="187"/>
      <c r="C652" s="188"/>
      <c r="D652" s="189" t="s">
        <v>70</v>
      </c>
      <c r="E652" s="190" t="s">
        <v>1471</v>
      </c>
      <c r="F652" s="190" t="s">
        <v>1472</v>
      </c>
      <c r="G652" s="188"/>
      <c r="H652" s="188"/>
      <c r="I652" s="191"/>
      <c r="J652" s="192">
        <f>BK652</f>
        <v>0</v>
      </c>
      <c r="K652" s="188"/>
      <c r="L652" s="193"/>
      <c r="M652" s="194"/>
      <c r="N652" s="195"/>
      <c r="O652" s="195"/>
      <c r="P652" s="196">
        <f>P653+P656+P659+P662</f>
        <v>0</v>
      </c>
      <c r="Q652" s="195"/>
      <c r="R652" s="196">
        <f>R653+R656+R659+R662</f>
        <v>0</v>
      </c>
      <c r="S652" s="195"/>
      <c r="T652" s="197">
        <f>T653+T656+T659+T662</f>
        <v>0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198" t="s">
        <v>164</v>
      </c>
      <c r="AT652" s="199" t="s">
        <v>70</v>
      </c>
      <c r="AU652" s="199" t="s">
        <v>71</v>
      </c>
      <c r="AY652" s="198" t="s">
        <v>134</v>
      </c>
      <c r="BK652" s="200">
        <f>BK653+BK656+BK659+BK662</f>
        <v>0</v>
      </c>
    </row>
    <row r="653" s="12" customFormat="1" ht="22.8" customHeight="1">
      <c r="A653" s="12"/>
      <c r="B653" s="187"/>
      <c r="C653" s="188"/>
      <c r="D653" s="189" t="s">
        <v>70</v>
      </c>
      <c r="E653" s="201" t="s">
        <v>1473</v>
      </c>
      <c r="F653" s="201" t="s">
        <v>1474</v>
      </c>
      <c r="G653" s="188"/>
      <c r="H653" s="188"/>
      <c r="I653" s="191"/>
      <c r="J653" s="202">
        <f>BK653</f>
        <v>0</v>
      </c>
      <c r="K653" s="188"/>
      <c r="L653" s="193"/>
      <c r="M653" s="194"/>
      <c r="N653" s="195"/>
      <c r="O653" s="195"/>
      <c r="P653" s="196">
        <f>SUM(P654:P655)</f>
        <v>0</v>
      </c>
      <c r="Q653" s="195"/>
      <c r="R653" s="196">
        <f>SUM(R654:R655)</f>
        <v>0</v>
      </c>
      <c r="S653" s="195"/>
      <c r="T653" s="197">
        <f>SUM(T654:T655)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198" t="s">
        <v>164</v>
      </c>
      <c r="AT653" s="199" t="s">
        <v>70</v>
      </c>
      <c r="AU653" s="199" t="s">
        <v>79</v>
      </c>
      <c r="AY653" s="198" t="s">
        <v>134</v>
      </c>
      <c r="BK653" s="200">
        <f>SUM(BK654:BK655)</f>
        <v>0</v>
      </c>
    </row>
    <row r="654" s="2" customFormat="1" ht="16.5" customHeight="1">
      <c r="A654" s="41"/>
      <c r="B654" s="42"/>
      <c r="C654" s="203" t="s">
        <v>1475</v>
      </c>
      <c r="D654" s="203" t="s">
        <v>137</v>
      </c>
      <c r="E654" s="204" t="s">
        <v>1476</v>
      </c>
      <c r="F654" s="205" t="s">
        <v>1477</v>
      </c>
      <c r="G654" s="206" t="s">
        <v>443</v>
      </c>
      <c r="H654" s="207">
        <v>1</v>
      </c>
      <c r="I654" s="208"/>
      <c r="J654" s="209">
        <f>ROUND(I654*H654,2)</f>
        <v>0</v>
      </c>
      <c r="K654" s="205" t="s">
        <v>141</v>
      </c>
      <c r="L654" s="47"/>
      <c r="M654" s="210" t="s">
        <v>19</v>
      </c>
      <c r="N654" s="211" t="s">
        <v>43</v>
      </c>
      <c r="O654" s="87"/>
      <c r="P654" s="212">
        <f>O654*H654</f>
        <v>0</v>
      </c>
      <c r="Q654" s="212">
        <v>0</v>
      </c>
      <c r="R654" s="212">
        <f>Q654*H654</f>
        <v>0</v>
      </c>
      <c r="S654" s="212">
        <v>0</v>
      </c>
      <c r="T654" s="213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14" t="s">
        <v>1478</v>
      </c>
      <c r="AT654" s="214" t="s">
        <v>137</v>
      </c>
      <c r="AU654" s="214" t="s">
        <v>143</v>
      </c>
      <c r="AY654" s="20" t="s">
        <v>134</v>
      </c>
      <c r="BE654" s="215">
        <f>IF(N654="základní",J654,0)</f>
        <v>0</v>
      </c>
      <c r="BF654" s="215">
        <f>IF(N654="snížená",J654,0)</f>
        <v>0</v>
      </c>
      <c r="BG654" s="215">
        <f>IF(N654="zákl. přenesená",J654,0)</f>
        <v>0</v>
      </c>
      <c r="BH654" s="215">
        <f>IF(N654="sníž. přenesená",J654,0)</f>
        <v>0</v>
      </c>
      <c r="BI654" s="215">
        <f>IF(N654="nulová",J654,0)</f>
        <v>0</v>
      </c>
      <c r="BJ654" s="20" t="s">
        <v>143</v>
      </c>
      <c r="BK654" s="215">
        <f>ROUND(I654*H654,2)</f>
        <v>0</v>
      </c>
      <c r="BL654" s="20" t="s">
        <v>1478</v>
      </c>
      <c r="BM654" s="214" t="s">
        <v>1479</v>
      </c>
    </row>
    <row r="655" s="2" customFormat="1">
      <c r="A655" s="41"/>
      <c r="B655" s="42"/>
      <c r="C655" s="43"/>
      <c r="D655" s="216" t="s">
        <v>145</v>
      </c>
      <c r="E655" s="43"/>
      <c r="F655" s="217" t="s">
        <v>1480</v>
      </c>
      <c r="G655" s="43"/>
      <c r="H655" s="43"/>
      <c r="I655" s="218"/>
      <c r="J655" s="43"/>
      <c r="K655" s="43"/>
      <c r="L655" s="47"/>
      <c r="M655" s="219"/>
      <c r="N655" s="220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T655" s="20" t="s">
        <v>145</v>
      </c>
      <c r="AU655" s="20" t="s">
        <v>143</v>
      </c>
    </row>
    <row r="656" s="12" customFormat="1" ht="22.8" customHeight="1">
      <c r="A656" s="12"/>
      <c r="B656" s="187"/>
      <c r="C656" s="188"/>
      <c r="D656" s="189" t="s">
        <v>70</v>
      </c>
      <c r="E656" s="201" t="s">
        <v>1481</v>
      </c>
      <c r="F656" s="201" t="s">
        <v>1482</v>
      </c>
      <c r="G656" s="188"/>
      <c r="H656" s="188"/>
      <c r="I656" s="191"/>
      <c r="J656" s="202">
        <f>BK656</f>
        <v>0</v>
      </c>
      <c r="K656" s="188"/>
      <c r="L656" s="193"/>
      <c r="M656" s="194"/>
      <c r="N656" s="195"/>
      <c r="O656" s="195"/>
      <c r="P656" s="196">
        <f>SUM(P657:P658)</f>
        <v>0</v>
      </c>
      <c r="Q656" s="195"/>
      <c r="R656" s="196">
        <f>SUM(R657:R658)</f>
        <v>0</v>
      </c>
      <c r="S656" s="195"/>
      <c r="T656" s="197">
        <f>SUM(T657:T658)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198" t="s">
        <v>164</v>
      </c>
      <c r="AT656" s="199" t="s">
        <v>70</v>
      </c>
      <c r="AU656" s="199" t="s">
        <v>79</v>
      </c>
      <c r="AY656" s="198" t="s">
        <v>134</v>
      </c>
      <c r="BK656" s="200">
        <f>SUM(BK657:BK658)</f>
        <v>0</v>
      </c>
    </row>
    <row r="657" s="2" customFormat="1" ht="16.5" customHeight="1">
      <c r="A657" s="41"/>
      <c r="B657" s="42"/>
      <c r="C657" s="203" t="s">
        <v>1483</v>
      </c>
      <c r="D657" s="203" t="s">
        <v>137</v>
      </c>
      <c r="E657" s="204" t="s">
        <v>1484</v>
      </c>
      <c r="F657" s="205" t="s">
        <v>1485</v>
      </c>
      <c r="G657" s="206" t="s">
        <v>1486</v>
      </c>
      <c r="H657" s="207">
        <v>1</v>
      </c>
      <c r="I657" s="208"/>
      <c r="J657" s="209">
        <f>ROUND(I657*H657,2)</f>
        <v>0</v>
      </c>
      <c r="K657" s="205" t="s">
        <v>141</v>
      </c>
      <c r="L657" s="47"/>
      <c r="M657" s="210" t="s">
        <v>19</v>
      </c>
      <c r="N657" s="211" t="s">
        <v>43</v>
      </c>
      <c r="O657" s="87"/>
      <c r="P657" s="212">
        <f>O657*H657</f>
        <v>0</v>
      </c>
      <c r="Q657" s="212">
        <v>0</v>
      </c>
      <c r="R657" s="212">
        <f>Q657*H657</f>
        <v>0</v>
      </c>
      <c r="S657" s="212">
        <v>0</v>
      </c>
      <c r="T657" s="213">
        <f>S657*H657</f>
        <v>0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14" t="s">
        <v>1478</v>
      </c>
      <c r="AT657" s="214" t="s">
        <v>137</v>
      </c>
      <c r="AU657" s="214" t="s">
        <v>143</v>
      </c>
      <c r="AY657" s="20" t="s">
        <v>134</v>
      </c>
      <c r="BE657" s="215">
        <f>IF(N657="základní",J657,0)</f>
        <v>0</v>
      </c>
      <c r="BF657" s="215">
        <f>IF(N657="snížená",J657,0)</f>
        <v>0</v>
      </c>
      <c r="BG657" s="215">
        <f>IF(N657="zákl. přenesená",J657,0)</f>
        <v>0</v>
      </c>
      <c r="BH657" s="215">
        <f>IF(N657="sníž. přenesená",J657,0)</f>
        <v>0</v>
      </c>
      <c r="BI657" s="215">
        <f>IF(N657="nulová",J657,0)</f>
        <v>0</v>
      </c>
      <c r="BJ657" s="20" t="s">
        <v>143</v>
      </c>
      <c r="BK657" s="215">
        <f>ROUND(I657*H657,2)</f>
        <v>0</v>
      </c>
      <c r="BL657" s="20" t="s">
        <v>1478</v>
      </c>
      <c r="BM657" s="214" t="s">
        <v>1487</v>
      </c>
    </row>
    <row r="658" s="2" customFormat="1">
      <c r="A658" s="41"/>
      <c r="B658" s="42"/>
      <c r="C658" s="43"/>
      <c r="D658" s="216" t="s">
        <v>145</v>
      </c>
      <c r="E658" s="43"/>
      <c r="F658" s="217" t="s">
        <v>1488</v>
      </c>
      <c r="G658" s="43"/>
      <c r="H658" s="43"/>
      <c r="I658" s="218"/>
      <c r="J658" s="43"/>
      <c r="K658" s="43"/>
      <c r="L658" s="47"/>
      <c r="M658" s="219"/>
      <c r="N658" s="220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145</v>
      </c>
      <c r="AU658" s="20" t="s">
        <v>143</v>
      </c>
    </row>
    <row r="659" s="12" customFormat="1" ht="22.8" customHeight="1">
      <c r="A659" s="12"/>
      <c r="B659" s="187"/>
      <c r="C659" s="188"/>
      <c r="D659" s="189" t="s">
        <v>70</v>
      </c>
      <c r="E659" s="201" t="s">
        <v>1489</v>
      </c>
      <c r="F659" s="201" t="s">
        <v>1490</v>
      </c>
      <c r="G659" s="188"/>
      <c r="H659" s="188"/>
      <c r="I659" s="191"/>
      <c r="J659" s="202">
        <f>BK659</f>
        <v>0</v>
      </c>
      <c r="K659" s="188"/>
      <c r="L659" s="193"/>
      <c r="M659" s="194"/>
      <c r="N659" s="195"/>
      <c r="O659" s="195"/>
      <c r="P659" s="196">
        <f>SUM(P660:P661)</f>
        <v>0</v>
      </c>
      <c r="Q659" s="195"/>
      <c r="R659" s="196">
        <f>SUM(R660:R661)</f>
        <v>0</v>
      </c>
      <c r="S659" s="195"/>
      <c r="T659" s="197">
        <f>SUM(T660:T661)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198" t="s">
        <v>164</v>
      </c>
      <c r="AT659" s="199" t="s">
        <v>70</v>
      </c>
      <c r="AU659" s="199" t="s">
        <v>79</v>
      </c>
      <c r="AY659" s="198" t="s">
        <v>134</v>
      </c>
      <c r="BK659" s="200">
        <f>SUM(BK660:BK661)</f>
        <v>0</v>
      </c>
    </row>
    <row r="660" s="2" customFormat="1" ht="16.5" customHeight="1">
      <c r="A660" s="41"/>
      <c r="B660" s="42"/>
      <c r="C660" s="203" t="s">
        <v>1491</v>
      </c>
      <c r="D660" s="203" t="s">
        <v>137</v>
      </c>
      <c r="E660" s="204" t="s">
        <v>1492</v>
      </c>
      <c r="F660" s="205" t="s">
        <v>1493</v>
      </c>
      <c r="G660" s="206" t="s">
        <v>386</v>
      </c>
      <c r="H660" s="265"/>
      <c r="I660" s="208"/>
      <c r="J660" s="209">
        <f>ROUND(I660*H660,2)</f>
        <v>0</v>
      </c>
      <c r="K660" s="205" t="s">
        <v>141</v>
      </c>
      <c r="L660" s="47"/>
      <c r="M660" s="210" t="s">
        <v>19</v>
      </c>
      <c r="N660" s="211" t="s">
        <v>43</v>
      </c>
      <c r="O660" s="87"/>
      <c r="P660" s="212">
        <f>O660*H660</f>
        <v>0</v>
      </c>
      <c r="Q660" s="212">
        <v>0</v>
      </c>
      <c r="R660" s="212">
        <f>Q660*H660</f>
        <v>0</v>
      </c>
      <c r="S660" s="212">
        <v>0</v>
      </c>
      <c r="T660" s="213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14" t="s">
        <v>1478</v>
      </c>
      <c r="AT660" s="214" t="s">
        <v>137</v>
      </c>
      <c r="AU660" s="214" t="s">
        <v>143</v>
      </c>
      <c r="AY660" s="20" t="s">
        <v>134</v>
      </c>
      <c r="BE660" s="215">
        <f>IF(N660="základní",J660,0)</f>
        <v>0</v>
      </c>
      <c r="BF660" s="215">
        <f>IF(N660="snížená",J660,0)</f>
        <v>0</v>
      </c>
      <c r="BG660" s="215">
        <f>IF(N660="zákl. přenesená",J660,0)</f>
        <v>0</v>
      </c>
      <c r="BH660" s="215">
        <f>IF(N660="sníž. přenesená",J660,0)</f>
        <v>0</v>
      </c>
      <c r="BI660" s="215">
        <f>IF(N660="nulová",J660,0)</f>
        <v>0</v>
      </c>
      <c r="BJ660" s="20" t="s">
        <v>143</v>
      </c>
      <c r="BK660" s="215">
        <f>ROUND(I660*H660,2)</f>
        <v>0</v>
      </c>
      <c r="BL660" s="20" t="s">
        <v>1478</v>
      </c>
      <c r="BM660" s="214" t="s">
        <v>1494</v>
      </c>
    </row>
    <row r="661" s="2" customFormat="1">
      <c r="A661" s="41"/>
      <c r="B661" s="42"/>
      <c r="C661" s="43"/>
      <c r="D661" s="216" t="s">
        <v>145</v>
      </c>
      <c r="E661" s="43"/>
      <c r="F661" s="217" t="s">
        <v>1495</v>
      </c>
      <c r="G661" s="43"/>
      <c r="H661" s="43"/>
      <c r="I661" s="218"/>
      <c r="J661" s="43"/>
      <c r="K661" s="43"/>
      <c r="L661" s="47"/>
      <c r="M661" s="219"/>
      <c r="N661" s="220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145</v>
      </c>
      <c r="AU661" s="20" t="s">
        <v>143</v>
      </c>
    </row>
    <row r="662" s="12" customFormat="1" ht="22.8" customHeight="1">
      <c r="A662" s="12"/>
      <c r="B662" s="187"/>
      <c r="C662" s="188"/>
      <c r="D662" s="189" t="s">
        <v>70</v>
      </c>
      <c r="E662" s="201" t="s">
        <v>1496</v>
      </c>
      <c r="F662" s="201" t="s">
        <v>1497</v>
      </c>
      <c r="G662" s="188"/>
      <c r="H662" s="188"/>
      <c r="I662" s="191"/>
      <c r="J662" s="202">
        <f>BK662</f>
        <v>0</v>
      </c>
      <c r="K662" s="188"/>
      <c r="L662" s="193"/>
      <c r="M662" s="194"/>
      <c r="N662" s="195"/>
      <c r="O662" s="195"/>
      <c r="P662" s="196">
        <f>P663</f>
        <v>0</v>
      </c>
      <c r="Q662" s="195"/>
      <c r="R662" s="196">
        <f>R663</f>
        <v>0</v>
      </c>
      <c r="S662" s="195"/>
      <c r="T662" s="197">
        <f>T663</f>
        <v>0</v>
      </c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R662" s="198" t="s">
        <v>164</v>
      </c>
      <c r="AT662" s="199" t="s">
        <v>70</v>
      </c>
      <c r="AU662" s="199" t="s">
        <v>79</v>
      </c>
      <c r="AY662" s="198" t="s">
        <v>134</v>
      </c>
      <c r="BK662" s="200">
        <f>BK663</f>
        <v>0</v>
      </c>
    </row>
    <row r="663" s="2" customFormat="1" ht="16.5" customHeight="1">
      <c r="A663" s="41"/>
      <c r="B663" s="42"/>
      <c r="C663" s="203" t="s">
        <v>1498</v>
      </c>
      <c r="D663" s="203" t="s">
        <v>137</v>
      </c>
      <c r="E663" s="204" t="s">
        <v>1499</v>
      </c>
      <c r="F663" s="205" t="s">
        <v>1497</v>
      </c>
      <c r="G663" s="206" t="s">
        <v>386</v>
      </c>
      <c r="H663" s="265"/>
      <c r="I663" s="208"/>
      <c r="J663" s="209">
        <f>ROUND(I663*H663,2)</f>
        <v>0</v>
      </c>
      <c r="K663" s="205" t="s">
        <v>19</v>
      </c>
      <c r="L663" s="47"/>
      <c r="M663" s="276" t="s">
        <v>19</v>
      </c>
      <c r="N663" s="277" t="s">
        <v>43</v>
      </c>
      <c r="O663" s="278"/>
      <c r="P663" s="279">
        <f>O663*H663</f>
        <v>0</v>
      </c>
      <c r="Q663" s="279">
        <v>0</v>
      </c>
      <c r="R663" s="279">
        <f>Q663*H663</f>
        <v>0</v>
      </c>
      <c r="S663" s="279">
        <v>0</v>
      </c>
      <c r="T663" s="280">
        <f>S663*H663</f>
        <v>0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14" t="s">
        <v>142</v>
      </c>
      <c r="AT663" s="214" t="s">
        <v>137</v>
      </c>
      <c r="AU663" s="214" t="s">
        <v>143</v>
      </c>
      <c r="AY663" s="20" t="s">
        <v>134</v>
      </c>
      <c r="BE663" s="215">
        <f>IF(N663="základní",J663,0)</f>
        <v>0</v>
      </c>
      <c r="BF663" s="215">
        <f>IF(N663="snížená",J663,0)</f>
        <v>0</v>
      </c>
      <c r="BG663" s="215">
        <f>IF(N663="zákl. přenesená",J663,0)</f>
        <v>0</v>
      </c>
      <c r="BH663" s="215">
        <f>IF(N663="sníž. přenesená",J663,0)</f>
        <v>0</v>
      </c>
      <c r="BI663" s="215">
        <f>IF(N663="nulová",J663,0)</f>
        <v>0</v>
      </c>
      <c r="BJ663" s="20" t="s">
        <v>143</v>
      </c>
      <c r="BK663" s="215">
        <f>ROUND(I663*H663,2)</f>
        <v>0</v>
      </c>
      <c r="BL663" s="20" t="s">
        <v>142</v>
      </c>
      <c r="BM663" s="214" t="s">
        <v>1500</v>
      </c>
    </row>
    <row r="664" s="2" customFormat="1" ht="6.96" customHeight="1">
      <c r="A664" s="41"/>
      <c r="B664" s="62"/>
      <c r="C664" s="63"/>
      <c r="D664" s="63"/>
      <c r="E664" s="63"/>
      <c r="F664" s="63"/>
      <c r="G664" s="63"/>
      <c r="H664" s="63"/>
      <c r="I664" s="63"/>
      <c r="J664" s="63"/>
      <c r="K664" s="63"/>
      <c r="L664" s="47"/>
      <c r="M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</row>
  </sheetData>
  <sheetProtection sheet="1" autoFilter="0" formatColumns="0" formatRows="0" objects="1" scenarios="1" spinCount="100000" saltValue="toQBKAowb/Ud28Nfu1mFwuRDjpJJVWDND8S8vAkVa7T4Si2Nmx57vTJDTePQWKsk+xM8cuQ51LdoYbPCxMiu8Q==" hashValue="5W/opgKxWmRVRxbt4rbkNv0/1EtaGEB7Vl7ZEZztphQ+l7Yq/vJ6As8thPfMfnEiDy/zm3KS+atlVmKsJbbL0w==" algorithmName="SHA-512" password="C70A"/>
  <autoFilter ref="C109:K663"/>
  <mergeCells count="9">
    <mergeCell ref="E7:H7"/>
    <mergeCell ref="E9:H9"/>
    <mergeCell ref="E18:H18"/>
    <mergeCell ref="E27:H27"/>
    <mergeCell ref="E48:H48"/>
    <mergeCell ref="E50:H50"/>
    <mergeCell ref="E100:H100"/>
    <mergeCell ref="E102:H102"/>
    <mergeCell ref="L2:V2"/>
  </mergeCells>
  <hyperlinks>
    <hyperlink ref="F114" r:id="rId1" display="https://podminky.urs.cz/item/CS_URS_2024_01/342272225"/>
    <hyperlink ref="F116" r:id="rId2" display="https://podminky.urs.cz/item/CS_URS_2024_01/342291111"/>
    <hyperlink ref="F118" r:id="rId3" display="https://podminky.urs.cz/item/CS_URS_2024_01/342291121"/>
    <hyperlink ref="F120" r:id="rId4" display="https://podminky.urs.cz/item/CS_URS_2024_01/346244352"/>
    <hyperlink ref="F124" r:id="rId5" display="https://podminky.urs.cz/item/CS_URS_2024_01/611131121"/>
    <hyperlink ref="F127" r:id="rId6" display="https://podminky.urs.cz/item/CS_URS_2024_01/611142001"/>
    <hyperlink ref="F129" r:id="rId7" display="https://podminky.urs.cz/item/CS_URS_2024_01/611321131"/>
    <hyperlink ref="F131" r:id="rId8" display="https://podminky.urs.cz/item/CS_URS_2024_01/612131121"/>
    <hyperlink ref="F134" r:id="rId9" display="https://podminky.urs.cz/item/CS_URS_2024_01/612135101"/>
    <hyperlink ref="F136" r:id="rId10" display="https://podminky.urs.cz/item/CS_URS_2024_01/612142001"/>
    <hyperlink ref="F138" r:id="rId11" display="https://podminky.urs.cz/item/CS_URS_2024_01/612311131"/>
    <hyperlink ref="F140" r:id="rId12" display="https://podminky.urs.cz/item/CS_URS_2024_01/612321121"/>
    <hyperlink ref="F149" r:id="rId13" display="https://podminky.urs.cz/item/CS_URS_2024_01/612321141"/>
    <hyperlink ref="F151" r:id="rId14" display="https://podminky.urs.cz/item/CS_URS_2024_01/619991011"/>
    <hyperlink ref="F153" r:id="rId15" display="https://podminky.urs.cz/item/CS_URS_2024_01/619995001"/>
    <hyperlink ref="F155" r:id="rId16" display="https://podminky.urs.cz/item/CS_URS_2024_01/632451111"/>
    <hyperlink ref="F158" r:id="rId17" display="https://podminky.urs.cz/item/CS_URS_2024_01/642944121"/>
    <hyperlink ref="F162" r:id="rId18" display="https://podminky.urs.cz/item/CS_URS_2024_01/949101111"/>
    <hyperlink ref="F164" r:id="rId19" display="https://podminky.urs.cz/item/CS_URS_2024_01/952901105"/>
    <hyperlink ref="F166" r:id="rId20" display="https://podminky.urs.cz/item/CS_URS_2024_01/952901114"/>
    <hyperlink ref="F168" r:id="rId21" display="https://podminky.urs.cz/item/CS_URS_2024_01/952902031"/>
    <hyperlink ref="F170" r:id="rId22" display="https://podminky.urs.cz/item/CS_URS_2024_01/962031132"/>
    <hyperlink ref="F172" r:id="rId23" display="https://podminky.urs.cz/item/CS_URS_2024_01/965046111"/>
    <hyperlink ref="F174" r:id="rId24" display="https://podminky.urs.cz/item/CS_URS_2024_01/968072455"/>
    <hyperlink ref="F176" r:id="rId25" display="https://podminky.urs.cz/item/CS_URS_2024_01/974031121"/>
    <hyperlink ref="F178" r:id="rId26" display="https://podminky.urs.cz/item/CS_URS_2024_01/974031132"/>
    <hyperlink ref="F180" r:id="rId27" display="https://podminky.urs.cz/item/CS_URS_2024_01/977343111"/>
    <hyperlink ref="F182" r:id="rId28" display="https://podminky.urs.cz/item/CS_URS_2024_01/977343212"/>
    <hyperlink ref="F184" r:id="rId29" display="https://podminky.urs.cz/item/CS_URS_2024_01/978021191"/>
    <hyperlink ref="F188" r:id="rId30" display="https://podminky.urs.cz/item/CS_URS_2024_01/978023411"/>
    <hyperlink ref="F190" r:id="rId31" display="https://podminky.urs.cz/item/CS_URS_2024_01/978035117"/>
    <hyperlink ref="F193" r:id="rId32" display="https://podminky.urs.cz/item/CS_URS_2024_01/997002511"/>
    <hyperlink ref="F195" r:id="rId33" display="https://podminky.urs.cz/item/CS_URS_2024_01/997002519"/>
    <hyperlink ref="F198" r:id="rId34" display="https://podminky.urs.cz/item/CS_URS_2024_01/997002611"/>
    <hyperlink ref="F200" r:id="rId35" display="https://podminky.urs.cz/item/CS_URS_2024_01/997013151"/>
    <hyperlink ref="F202" r:id="rId36" display="https://podminky.urs.cz/item/CS_URS_2024_01/997013219"/>
    <hyperlink ref="F204" r:id="rId37" display="https://podminky.urs.cz/item/CS_URS_2024_01/997013609"/>
    <hyperlink ref="F206" r:id="rId38" display="https://podminky.urs.cz/item/CS_URS_2024_01/997013813"/>
    <hyperlink ref="F209" r:id="rId39" display="https://podminky.urs.cz/item/CS_URS_2024_01/998018001"/>
    <hyperlink ref="F213" r:id="rId40" display="https://podminky.urs.cz/item/CS_URS_2024_01/711113117"/>
    <hyperlink ref="F215" r:id="rId41" display="https://podminky.urs.cz/item/CS_URS_2024_01/711113127"/>
    <hyperlink ref="F218" r:id="rId42" display="https://podminky.urs.cz/item/CS_URS_2024_01/711199101"/>
    <hyperlink ref="F222" r:id="rId43" display="https://podminky.urs.cz/item/CS_URS_2024_01/998711201"/>
    <hyperlink ref="F227" r:id="rId44" display="https://podminky.urs.cz/item/CS_URS_2024_01/721174043"/>
    <hyperlink ref="F229" r:id="rId45" display="https://podminky.urs.cz/item/CS_URS_2024_01/721174045"/>
    <hyperlink ref="F231" r:id="rId46" display="https://podminky.urs.cz/item/CS_URS_2024_01/721194105"/>
    <hyperlink ref="F233" r:id="rId47" display="https://podminky.urs.cz/item/CS_URS_2024_01/721229111"/>
    <hyperlink ref="F236" r:id="rId48" display="https://podminky.urs.cz/item/CS_URS_2024_01/721290111"/>
    <hyperlink ref="F238" r:id="rId49" display="https://podminky.urs.cz/item/CS_URS_2024_01/998721201"/>
    <hyperlink ref="F244" r:id="rId50" display="https://podminky.urs.cz/item/CS_URS_2024_01/722176112"/>
    <hyperlink ref="F253" r:id="rId51" display="https://podminky.urs.cz/item/CS_URS_2024_01/722181211"/>
    <hyperlink ref="F255" r:id="rId52" display="https://podminky.urs.cz/item/CS_URS_2024_01/722220111"/>
    <hyperlink ref="F257" r:id="rId53" display="https://podminky.urs.cz/item/CS_URS_2024_01/722220121"/>
    <hyperlink ref="F259" r:id="rId54" display="https://podminky.urs.cz/item/CS_URS_2024_01/722260812"/>
    <hyperlink ref="F261" r:id="rId55" display="https://podminky.urs.cz/item/CS_URS_2024_01/722290234"/>
    <hyperlink ref="F265" r:id="rId56" display="https://podminky.urs.cz/item/CS_URS_2024_01/998722201"/>
    <hyperlink ref="F268" r:id="rId57" display="https://podminky.urs.cz/item/CS_URS_2024_01/725110811"/>
    <hyperlink ref="F271" r:id="rId58" display="https://podminky.urs.cz/item/CS_URS_2024_01/725112022"/>
    <hyperlink ref="F274" r:id="rId59" display="https://podminky.urs.cz/item/CS_URS_2024_01/725210821"/>
    <hyperlink ref="F276" r:id="rId60" display="https://podminky.urs.cz/item/CS_URS_2024_01/725211601"/>
    <hyperlink ref="F278" r:id="rId61" display="https://podminky.urs.cz/item/CS_URS_2024_01/725220908"/>
    <hyperlink ref="F280" r:id="rId62" display="https://podminky.urs.cz/item/CS_URS_2024_01/725222169"/>
    <hyperlink ref="F282" r:id="rId63" display="https://podminky.urs.cz/item/CS_URS_2024_01/725319111"/>
    <hyperlink ref="F285" r:id="rId64" display="https://podminky.urs.cz/item/CS_URS_2024_01/725530823"/>
    <hyperlink ref="F287" r:id="rId65" display="https://podminky.urs.cz/item/CS_URS_2024_01/725532116"/>
    <hyperlink ref="F289" r:id="rId66" display="https://podminky.urs.cz/item/CS_URS_2024_01/725819202"/>
    <hyperlink ref="F292" r:id="rId67" display="https://podminky.urs.cz/item/CS_URS_2024_01/725820801"/>
    <hyperlink ref="F294" r:id="rId68" display="https://podminky.urs.cz/item/CS_URS_2024_01/725829111"/>
    <hyperlink ref="F297" r:id="rId69" display="https://podminky.urs.cz/item/CS_URS_2024_01/725829131.1"/>
    <hyperlink ref="F300" r:id="rId70" display="https://podminky.urs.cz/item/CS_URS_2024_01/725839101"/>
    <hyperlink ref="F303" r:id="rId71" display="https://podminky.urs.cz/item/CS_URS_2024_01/725840850"/>
    <hyperlink ref="F305" r:id="rId72" display="https://podminky.urs.cz/item/CS_URS_2024_01/725869218"/>
    <hyperlink ref="F310" r:id="rId73" display="https://podminky.urs.cz/item/CS_URS_2024_01/998725201"/>
    <hyperlink ref="F314" r:id="rId74" display="https://podminky.urs.cz/item/CS_URS_2024_01/998726211"/>
    <hyperlink ref="F317" r:id="rId75" display="https://podminky.urs.cz/item/CS_URS_2024_01/733110806"/>
    <hyperlink ref="F320" r:id="rId76" display="https://podminky.urs.cz/item/CS_URS_2024_01/733120815"/>
    <hyperlink ref="F322" r:id="rId77" display="https://podminky.urs.cz/item/CS_URS_2024_01/733191916"/>
    <hyperlink ref="F324" r:id="rId78" display="https://podminky.urs.cz/item/CS_URS_2024_01/733192910"/>
    <hyperlink ref="F327" r:id="rId79" display="https://podminky.urs.cz/item/CS_URS_2024_01/733192912"/>
    <hyperlink ref="F330" r:id="rId80" display="https://podminky.urs.cz/item/CS_URS_2024_01/998733201"/>
    <hyperlink ref="F333" r:id="rId81" display="https://podminky.urs.cz/item/CS_URS_2023_01/734209103.1"/>
    <hyperlink ref="F335" r:id="rId82" display="https://podminky.urs.cz/item/CS_URS_2024_01/734229143"/>
    <hyperlink ref="F337" r:id="rId83" display="https://podminky.urs.cz/item/CS_URS_2024_01/998734201"/>
    <hyperlink ref="F340" r:id="rId84" display="https://podminky.urs.cz/item/CS_URS_2023_02/735121810"/>
    <hyperlink ref="F342" r:id="rId85" display="https://podminky.urs.cz/item/CS_URS_2023_02/735151822.1"/>
    <hyperlink ref="F344" r:id="rId86" display="https://podminky.urs.cz/item/CS_URS_2024_01/735151822"/>
    <hyperlink ref="F346" r:id="rId87" display="https://podminky.urs.cz/item/CS_URS_2024_01/735160142"/>
    <hyperlink ref="F348" r:id="rId88" display="https://podminky.urs.cz/item/CS_URS_2023_02/735192925.2"/>
    <hyperlink ref="F350" r:id="rId89" display="https://podminky.urs.cz/item/CS_URS_2022_02/735192925.1"/>
    <hyperlink ref="F352" r:id="rId90" display="https://podminky.urs.cz/item/CS_URS_2022_02/735192925.1.1"/>
    <hyperlink ref="F354" r:id="rId91" display="https://podminky.urs.cz/item/CS_URS_2024_01/998735201"/>
    <hyperlink ref="F360" r:id="rId92" display="https://podminky.urs.cz/item/CS_URS_2024_01/741112002"/>
    <hyperlink ref="F363" r:id="rId93" display="https://podminky.urs.cz/item/CS_URS_2024_01/741122015"/>
    <hyperlink ref="F372" r:id="rId94" display="https://podminky.urs.cz/item/CS_URS_2024_01/741122016"/>
    <hyperlink ref="F381" r:id="rId95" display="https://podminky.urs.cz/item/CS_URS_2024_01/741122031"/>
    <hyperlink ref="F386" r:id="rId96" display="https://podminky.urs.cz/item/CS_URS_2024_01/741125811"/>
    <hyperlink ref="F388" r:id="rId97" display="https://podminky.urs.cz/item/CS_URS_2024_01/741136201"/>
    <hyperlink ref="F390" r:id="rId98" display="https://podminky.urs.cz/item/CS_URS_2024_01/741210001"/>
    <hyperlink ref="F395" r:id="rId99" display="https://podminky.urs.cz/item/CS_URS_2024_01/741370002"/>
    <hyperlink ref="F398" r:id="rId100" display="https://podminky.urs.cz/item/CS_URS_2024_01/741810001"/>
    <hyperlink ref="F400" r:id="rId101" display="https://podminky.urs.cz/item/CS_URS_2024_01/998741201"/>
    <hyperlink ref="F403" r:id="rId102" display="https://podminky.urs.cz/item/CS_URS_2024_01/742121001"/>
    <hyperlink ref="F408" r:id="rId103" display="https://podminky.urs.cz/item/CS_URS_2024_01/742210121"/>
    <hyperlink ref="F411" r:id="rId104" display="https://podminky.urs.cz/item/CS_URS_2024_01/742310001"/>
    <hyperlink ref="F414" r:id="rId105" display="https://podminky.urs.cz/item/CS_URS_2024_01/742420121"/>
    <hyperlink ref="F416" r:id="rId106" display="https://podminky.urs.cz/item/CS_URS_2024_01/998742201"/>
    <hyperlink ref="F419" r:id="rId107" display="https://podminky.urs.cz/item/CS_URS_2024_01/751377011"/>
    <hyperlink ref="F422" r:id="rId108" display="https://podminky.urs.cz/item/CS_URS_2024_01/998751201"/>
    <hyperlink ref="F425" r:id="rId109" display="https://podminky.urs.cz/item/CS_URS_2024_01/766231821"/>
    <hyperlink ref="F427" r:id="rId110" display="https://podminky.urs.cz/item/CS_URS_2024_01/766491851"/>
    <hyperlink ref="F429" r:id="rId111" display="https://podminky.urs.cz/item/CS_URS_2024_01/766621921"/>
    <hyperlink ref="F431" r:id="rId112" display="https://podminky.urs.cz/item/CS_URS_2024_01/766622861"/>
    <hyperlink ref="F433" r:id="rId113" display="https://podminky.urs.cz/item/CS_URS_2024_01/766660001"/>
    <hyperlink ref="F437" r:id="rId114" display="https://podminky.urs.cz/item/CS_URS_2024_01/766660021"/>
    <hyperlink ref="F440" r:id="rId115" display="https://podminky.urs.cz/item/CS_URS_2024_01/766660723"/>
    <hyperlink ref="F444" r:id="rId116" display="https://podminky.urs.cz/item/CS_URS_2024_01/766660728"/>
    <hyperlink ref="F447" r:id="rId117" display="https://podminky.urs.cz/item/CS_URS_2024_01/766663915"/>
    <hyperlink ref="F449" r:id="rId118" display="https://podminky.urs.cz/item/CS_URS_2024_01/766691510"/>
    <hyperlink ref="F452" r:id="rId119" display="https://podminky.urs.cz/item/CS_URS_2024_01/766691811"/>
    <hyperlink ref="F454" r:id="rId120" display="https://podminky.urs.cz/item/CS_URS_2024_01/766691914"/>
    <hyperlink ref="F456" r:id="rId121" display="https://podminky.urs.cz/item/CS_URS_2024_01/766692112"/>
    <hyperlink ref="F459" r:id="rId122" display="https://podminky.urs.cz/item/CS_URS_2024_01/766694116"/>
    <hyperlink ref="F462" r:id="rId123" display="https://podminky.urs.cz/item/CS_URS_2024_01/766695212"/>
    <hyperlink ref="F467" r:id="rId124" display="https://podminky.urs.cz/item/CS_URS_2024_01/766811222"/>
    <hyperlink ref="F469" r:id="rId125" display="https://podminky.urs.cz/item/CS_URS_2024_01/766811223"/>
    <hyperlink ref="F472" r:id="rId126" display="https://podminky.urs.cz/item/CS_URS_2024_01/766812840"/>
    <hyperlink ref="F474" r:id="rId127" display="https://podminky.urs.cz/item/CS_URS_2024_01/766821112"/>
    <hyperlink ref="F477" r:id="rId128" display="https://podminky.urs.cz/item/CS_URS_2024_01/766825821"/>
    <hyperlink ref="F479" r:id="rId129" display="https://podminky.urs.cz/item/CS_URS_2024_01/998766201"/>
    <hyperlink ref="F482" r:id="rId130" display="https://podminky.urs.cz/item/CS_URS_2024_01/767612915"/>
    <hyperlink ref="F484" r:id="rId131" display="https://podminky.urs.cz/item/CS_URS_2024_01/998767201"/>
    <hyperlink ref="F487" r:id="rId132" display="https://podminky.urs.cz/item/CS_URS_2024_01/771121011"/>
    <hyperlink ref="F490" r:id="rId133" display="https://podminky.urs.cz/item/CS_URS_2024_01/771151013"/>
    <hyperlink ref="F492" r:id="rId134" display="https://podminky.urs.cz/item/CS_URS_2024_01/771471810"/>
    <hyperlink ref="F494" r:id="rId135" display="https://podminky.urs.cz/item/CS_URS_2024_01/771573810"/>
    <hyperlink ref="F496" r:id="rId136" display="https://podminky.urs.cz/item/CS_URS_2024_01/771574113"/>
    <hyperlink ref="F501" r:id="rId137" display="https://podminky.urs.cz/item/CS_URS_2024_01/771577151"/>
    <hyperlink ref="F503" r:id="rId138" display="https://podminky.urs.cz/item/CS_URS_2024_01/771577152"/>
    <hyperlink ref="F505" r:id="rId139" display="https://podminky.urs.cz/item/CS_URS_2024_01/771591115"/>
    <hyperlink ref="F507" r:id="rId140" display="https://podminky.urs.cz/item/CS_URS_2024_01/771592011"/>
    <hyperlink ref="F509" r:id="rId141" display="https://podminky.urs.cz/item/CS_URS_2024_01/998771201"/>
    <hyperlink ref="F512" r:id="rId142" display="https://podminky.urs.cz/item/CS_URS_2024_01/775411810"/>
    <hyperlink ref="F514" r:id="rId143" display="https://podminky.urs.cz/item/CS_URS_2024_01/775413320"/>
    <hyperlink ref="F518" r:id="rId144" display="https://podminky.urs.cz/item/CS_URS_2024_01/775591905"/>
    <hyperlink ref="F520" r:id="rId145" display="https://podminky.urs.cz/item/CS_URS_2024_01/775591919"/>
    <hyperlink ref="F522" r:id="rId146" display="https://podminky.urs.cz/item/CS_URS_2024_01/775591920"/>
    <hyperlink ref="F524" r:id="rId147" display="https://podminky.urs.cz/item/CS_URS_2024_01/775591921"/>
    <hyperlink ref="F526" r:id="rId148" display="https://podminky.urs.cz/item/CS_URS_2024_01/775591922"/>
    <hyperlink ref="F528" r:id="rId149" display="https://podminky.urs.cz/item/CS_URS_2024_01/775591926"/>
    <hyperlink ref="F530" r:id="rId150" display="https://podminky.urs.cz/item/CS_URS_2024_01/998775201"/>
    <hyperlink ref="F533" r:id="rId151" display="https://podminky.urs.cz/item/CS_URS_2024_01/776111116"/>
    <hyperlink ref="F535" r:id="rId152" display="https://podminky.urs.cz/item/CS_URS_2024_01/776121112"/>
    <hyperlink ref="F537" r:id="rId153" display="https://podminky.urs.cz/item/CS_URS_2024_01/776141112"/>
    <hyperlink ref="F539" r:id="rId154" display="https://podminky.urs.cz/item/CS_URS_2024_01/776201812"/>
    <hyperlink ref="F541" r:id="rId155" display="https://podminky.urs.cz/item/CS_URS_2024_01/776221111"/>
    <hyperlink ref="F545" r:id="rId156" display="https://podminky.urs.cz/item/CS_URS_2024_01/776223111"/>
    <hyperlink ref="F547" r:id="rId157" display="https://podminky.urs.cz/item/CS_URS_2024_01/776410811"/>
    <hyperlink ref="F549" r:id="rId158" display="https://podminky.urs.cz/item/CS_URS_2024_01/776411111"/>
    <hyperlink ref="F553" r:id="rId159" display="https://podminky.urs.cz/item/CS_URS_2024_01/998776201"/>
    <hyperlink ref="F556" r:id="rId160" display="https://podminky.urs.cz/item/CS_URS_2024_01/781121011"/>
    <hyperlink ref="F558" r:id="rId161" display="https://podminky.urs.cz/item/CS_URS_2024_01/781471810"/>
    <hyperlink ref="F567" r:id="rId162" display="https://podminky.urs.cz/item/CS_URS_2024_01/781474113"/>
    <hyperlink ref="F573" r:id="rId163" display="https://podminky.urs.cz/item/CS_URS_2024_01/781491822"/>
    <hyperlink ref="F577" r:id="rId164" display="https://podminky.urs.cz/item/CS_URS_2024_01/781493611"/>
    <hyperlink ref="F580" r:id="rId165" display="https://podminky.urs.cz/item/CS_URS_2024_01/781495115"/>
    <hyperlink ref="F582" r:id="rId166" display="https://podminky.urs.cz/item/CS_URS_2024_01/781495211"/>
    <hyperlink ref="F584" r:id="rId167" display="https://podminky.urs.cz/item/CS_URS_2024_01/998781201"/>
    <hyperlink ref="F587" r:id="rId168" display="https://podminky.urs.cz/item/CS_URS_2024_01/783000125"/>
    <hyperlink ref="F590" r:id="rId169" display="https://podminky.urs.cz/item/CS_URS_2024_01/783101203"/>
    <hyperlink ref="F592" r:id="rId170" display="https://podminky.urs.cz/item/CS_URS_2024_01/783101403"/>
    <hyperlink ref="F594" r:id="rId171" display="https://podminky.urs.cz/item/CS_URS_2024_01/783106805"/>
    <hyperlink ref="F596" r:id="rId172" display="https://podminky.urs.cz/item/CS_URS_2024_01/783114101"/>
    <hyperlink ref="F598" r:id="rId173" display="https://podminky.urs.cz/item/CS_URS_2024_01/783117101"/>
    <hyperlink ref="F600" r:id="rId174" display="https://podminky.urs.cz/item/CS_URS_2024_01/783122131"/>
    <hyperlink ref="F602" r:id="rId175" display="https://podminky.urs.cz/item/CS_URS_2024_01/783162201"/>
    <hyperlink ref="F604" r:id="rId176" display="https://podminky.urs.cz/item/CS_URS_2024_01/783301303"/>
    <hyperlink ref="F607" r:id="rId177" display="https://podminky.urs.cz/item/CS_URS_2024_01/783301313"/>
    <hyperlink ref="F609" r:id="rId178" display="https://podminky.urs.cz/item/CS_URS_2024_01/783315101"/>
    <hyperlink ref="F611" r:id="rId179" display="https://podminky.urs.cz/item/CS_URS_2024_01/783317101"/>
    <hyperlink ref="F613" r:id="rId180" display="https://podminky.urs.cz/item/CS_URS_2024_01/783322101"/>
    <hyperlink ref="F615" r:id="rId181" display="https://podminky.urs.cz/item/CS_URS_2024_01/783601301"/>
    <hyperlink ref="F617" r:id="rId182" display="https://podminky.urs.cz/item/CS_URS_2024_01/783601305"/>
    <hyperlink ref="F619" r:id="rId183" display="https://podminky.urs.cz/item/CS_URS_2024_01/783601401"/>
    <hyperlink ref="F621" r:id="rId184" display="https://podminky.urs.cz/item/CS_URS_2024_01/783614101"/>
    <hyperlink ref="F623" r:id="rId185" display="https://podminky.urs.cz/item/CS_URS_2024_01/783617107"/>
    <hyperlink ref="F625" r:id="rId186" display="https://podminky.urs.cz/item/CS_URS_2024_01/783622111"/>
    <hyperlink ref="F627" r:id="rId187" display="https://podminky.urs.cz/item/CS_URS_2024_01/783601711"/>
    <hyperlink ref="F630" r:id="rId188" display="https://podminky.urs.cz/item/CS_URS_2024_01/783601713"/>
    <hyperlink ref="F632" r:id="rId189" display="https://podminky.urs.cz/item/CS_URS_2024_01/783615551"/>
    <hyperlink ref="F634" r:id="rId190" display="https://podminky.urs.cz/item/CS_URS_2024_01/783617505"/>
    <hyperlink ref="F636" r:id="rId191" display="https://podminky.urs.cz/item/CS_URS_2024_01/783617615"/>
    <hyperlink ref="F639" r:id="rId192" display="https://podminky.urs.cz/item/CS_URS_2024_01/784111011"/>
    <hyperlink ref="F641" r:id="rId193" display="https://podminky.urs.cz/item/CS_URS_2024_01/784111031"/>
    <hyperlink ref="F643" r:id="rId194" display="https://podminky.urs.cz/item/CS_URS_2024_01/784151011"/>
    <hyperlink ref="F645" r:id="rId195" display="https://podminky.urs.cz/item/CS_URS_2024_01/784171101"/>
    <hyperlink ref="F649" r:id="rId196" display="https://podminky.urs.cz/item/CS_URS_2024_01/784181131"/>
    <hyperlink ref="F651" r:id="rId197" display="https://podminky.urs.cz/item/CS_URS_2024_01/784325231"/>
    <hyperlink ref="F655" r:id="rId198" display="https://podminky.urs.cz/item/CS_URS_2024_01/013002000"/>
    <hyperlink ref="F658" r:id="rId199" display="https://podminky.urs.cz/item/CS_URS_2024_01/024003001"/>
    <hyperlink ref="F661" r:id="rId200" display="https://podminky.urs.cz/item/CS_URS_2024_01/06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7" customFormat="1" ht="45" customHeight="1">
      <c r="B3" s="285"/>
      <c r="C3" s="286" t="s">
        <v>1501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1502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1503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1504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1505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1506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1507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1508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1509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1510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1511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78</v>
      </c>
      <c r="F18" s="292" t="s">
        <v>1512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1513</v>
      </c>
      <c r="F19" s="292" t="s">
        <v>1514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1515</v>
      </c>
      <c r="F20" s="292" t="s">
        <v>1516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1517</v>
      </c>
      <c r="F21" s="292" t="s">
        <v>1518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1519</v>
      </c>
      <c r="F22" s="292" t="s">
        <v>1520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1521</v>
      </c>
      <c r="F23" s="292" t="s">
        <v>1522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1523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1524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1525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1526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1527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1528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1529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1530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1531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120</v>
      </c>
      <c r="F36" s="292"/>
      <c r="G36" s="292" t="s">
        <v>1532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1533</v>
      </c>
      <c r="F37" s="292"/>
      <c r="G37" s="292" t="s">
        <v>1534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52</v>
      </c>
      <c r="F38" s="292"/>
      <c r="G38" s="292" t="s">
        <v>1535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53</v>
      </c>
      <c r="F39" s="292"/>
      <c r="G39" s="292" t="s">
        <v>1536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121</v>
      </c>
      <c r="F40" s="292"/>
      <c r="G40" s="292" t="s">
        <v>1537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122</v>
      </c>
      <c r="F41" s="292"/>
      <c r="G41" s="292" t="s">
        <v>1538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1539</v>
      </c>
      <c r="F42" s="292"/>
      <c r="G42" s="292" t="s">
        <v>1540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1541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1542</v>
      </c>
      <c r="F44" s="292"/>
      <c r="G44" s="292" t="s">
        <v>1543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124</v>
      </c>
      <c r="F45" s="292"/>
      <c r="G45" s="292" t="s">
        <v>1544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1545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1546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1547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1548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1549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1550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1551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1552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1553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1554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1555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1556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1557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1558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1559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1560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1561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1562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1563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1564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1565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1566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1567</v>
      </c>
      <c r="D76" s="310"/>
      <c r="E76" s="310"/>
      <c r="F76" s="310" t="s">
        <v>1568</v>
      </c>
      <c r="G76" s="311"/>
      <c r="H76" s="310" t="s">
        <v>53</v>
      </c>
      <c r="I76" s="310" t="s">
        <v>56</v>
      </c>
      <c r="J76" s="310" t="s">
        <v>1569</v>
      </c>
      <c r="K76" s="309"/>
    </row>
    <row r="77" s="1" customFormat="1" ht="17.25" customHeight="1">
      <c r="B77" s="307"/>
      <c r="C77" s="312" t="s">
        <v>1570</v>
      </c>
      <c r="D77" s="312"/>
      <c r="E77" s="312"/>
      <c r="F77" s="313" t="s">
        <v>1571</v>
      </c>
      <c r="G77" s="314"/>
      <c r="H77" s="312"/>
      <c r="I77" s="312"/>
      <c r="J77" s="312" t="s">
        <v>1572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52</v>
      </c>
      <c r="D79" s="317"/>
      <c r="E79" s="317"/>
      <c r="F79" s="318" t="s">
        <v>1573</v>
      </c>
      <c r="G79" s="319"/>
      <c r="H79" s="295" t="s">
        <v>1574</v>
      </c>
      <c r="I79" s="295" t="s">
        <v>1575</v>
      </c>
      <c r="J79" s="295">
        <v>20</v>
      </c>
      <c r="K79" s="309"/>
    </row>
    <row r="80" s="1" customFormat="1" ht="15" customHeight="1">
      <c r="B80" s="307"/>
      <c r="C80" s="295" t="s">
        <v>1576</v>
      </c>
      <c r="D80" s="295"/>
      <c r="E80" s="295"/>
      <c r="F80" s="318" t="s">
        <v>1573</v>
      </c>
      <c r="G80" s="319"/>
      <c r="H80" s="295" t="s">
        <v>1577</v>
      </c>
      <c r="I80" s="295" t="s">
        <v>1575</v>
      </c>
      <c r="J80" s="295">
        <v>120</v>
      </c>
      <c r="K80" s="309"/>
    </row>
    <row r="81" s="1" customFormat="1" ht="15" customHeight="1">
      <c r="B81" s="320"/>
      <c r="C81" s="295" t="s">
        <v>1578</v>
      </c>
      <c r="D81" s="295"/>
      <c r="E81" s="295"/>
      <c r="F81" s="318" t="s">
        <v>1579</v>
      </c>
      <c r="G81" s="319"/>
      <c r="H81" s="295" t="s">
        <v>1580</v>
      </c>
      <c r="I81" s="295" t="s">
        <v>1575</v>
      </c>
      <c r="J81" s="295">
        <v>50</v>
      </c>
      <c r="K81" s="309"/>
    </row>
    <row r="82" s="1" customFormat="1" ht="15" customHeight="1">
      <c r="B82" s="320"/>
      <c r="C82" s="295" t="s">
        <v>1581</v>
      </c>
      <c r="D82" s="295"/>
      <c r="E82" s="295"/>
      <c r="F82" s="318" t="s">
        <v>1573</v>
      </c>
      <c r="G82" s="319"/>
      <c r="H82" s="295" t="s">
        <v>1582</v>
      </c>
      <c r="I82" s="295" t="s">
        <v>1583</v>
      </c>
      <c r="J82" s="295"/>
      <c r="K82" s="309"/>
    </row>
    <row r="83" s="1" customFormat="1" ht="15" customHeight="1">
      <c r="B83" s="320"/>
      <c r="C83" s="321" t="s">
        <v>1584</v>
      </c>
      <c r="D83" s="321"/>
      <c r="E83" s="321"/>
      <c r="F83" s="322" t="s">
        <v>1579</v>
      </c>
      <c r="G83" s="321"/>
      <c r="H83" s="321" t="s">
        <v>1585</v>
      </c>
      <c r="I83" s="321" t="s">
        <v>1575</v>
      </c>
      <c r="J83" s="321">
        <v>15</v>
      </c>
      <c r="K83" s="309"/>
    </row>
    <row r="84" s="1" customFormat="1" ht="15" customHeight="1">
      <c r="B84" s="320"/>
      <c r="C84" s="321" t="s">
        <v>1586</v>
      </c>
      <c r="D84" s="321"/>
      <c r="E84" s="321"/>
      <c r="F84" s="322" t="s">
        <v>1579</v>
      </c>
      <c r="G84" s="321"/>
      <c r="H84" s="321" t="s">
        <v>1587</v>
      </c>
      <c r="I84" s="321" t="s">
        <v>1575</v>
      </c>
      <c r="J84" s="321">
        <v>15</v>
      </c>
      <c r="K84" s="309"/>
    </row>
    <row r="85" s="1" customFormat="1" ht="15" customHeight="1">
      <c r="B85" s="320"/>
      <c r="C85" s="321" t="s">
        <v>1588</v>
      </c>
      <c r="D85" s="321"/>
      <c r="E85" s="321"/>
      <c r="F85" s="322" t="s">
        <v>1579</v>
      </c>
      <c r="G85" s="321"/>
      <c r="H85" s="321" t="s">
        <v>1589</v>
      </c>
      <c r="I85" s="321" t="s">
        <v>1575</v>
      </c>
      <c r="J85" s="321">
        <v>20</v>
      </c>
      <c r="K85" s="309"/>
    </row>
    <row r="86" s="1" customFormat="1" ht="15" customHeight="1">
      <c r="B86" s="320"/>
      <c r="C86" s="321" t="s">
        <v>1590</v>
      </c>
      <c r="D86" s="321"/>
      <c r="E86" s="321"/>
      <c r="F86" s="322" t="s">
        <v>1579</v>
      </c>
      <c r="G86" s="321"/>
      <c r="H86" s="321" t="s">
        <v>1591</v>
      </c>
      <c r="I86" s="321" t="s">
        <v>1575</v>
      </c>
      <c r="J86" s="321">
        <v>20</v>
      </c>
      <c r="K86" s="309"/>
    </row>
    <row r="87" s="1" customFormat="1" ht="15" customHeight="1">
      <c r="B87" s="320"/>
      <c r="C87" s="295" t="s">
        <v>1592</v>
      </c>
      <c r="D87" s="295"/>
      <c r="E87" s="295"/>
      <c r="F87" s="318" t="s">
        <v>1579</v>
      </c>
      <c r="G87" s="319"/>
      <c r="H87" s="295" t="s">
        <v>1593</v>
      </c>
      <c r="I87" s="295" t="s">
        <v>1575</v>
      </c>
      <c r="J87" s="295">
        <v>50</v>
      </c>
      <c r="K87" s="309"/>
    </row>
    <row r="88" s="1" customFormat="1" ht="15" customHeight="1">
      <c r="B88" s="320"/>
      <c r="C88" s="295" t="s">
        <v>1594</v>
      </c>
      <c r="D88" s="295"/>
      <c r="E88" s="295"/>
      <c r="F88" s="318" t="s">
        <v>1579</v>
      </c>
      <c r="G88" s="319"/>
      <c r="H88" s="295" t="s">
        <v>1595</v>
      </c>
      <c r="I88" s="295" t="s">
        <v>1575</v>
      </c>
      <c r="J88" s="295">
        <v>20</v>
      </c>
      <c r="K88" s="309"/>
    </row>
    <row r="89" s="1" customFormat="1" ht="15" customHeight="1">
      <c r="B89" s="320"/>
      <c r="C89" s="295" t="s">
        <v>1596</v>
      </c>
      <c r="D89" s="295"/>
      <c r="E89" s="295"/>
      <c r="F89" s="318" t="s">
        <v>1579</v>
      </c>
      <c r="G89" s="319"/>
      <c r="H89" s="295" t="s">
        <v>1597</v>
      </c>
      <c r="I89" s="295" t="s">
        <v>1575</v>
      </c>
      <c r="J89" s="295">
        <v>20</v>
      </c>
      <c r="K89" s="309"/>
    </row>
    <row r="90" s="1" customFormat="1" ht="15" customHeight="1">
      <c r="B90" s="320"/>
      <c r="C90" s="295" t="s">
        <v>1598</v>
      </c>
      <c r="D90" s="295"/>
      <c r="E90" s="295"/>
      <c r="F90" s="318" t="s">
        <v>1579</v>
      </c>
      <c r="G90" s="319"/>
      <c r="H90" s="295" t="s">
        <v>1599</v>
      </c>
      <c r="I90" s="295" t="s">
        <v>1575</v>
      </c>
      <c r="J90" s="295">
        <v>50</v>
      </c>
      <c r="K90" s="309"/>
    </row>
    <row r="91" s="1" customFormat="1" ht="15" customHeight="1">
      <c r="B91" s="320"/>
      <c r="C91" s="295" t="s">
        <v>1600</v>
      </c>
      <c r="D91" s="295"/>
      <c r="E91" s="295"/>
      <c r="F91" s="318" t="s">
        <v>1579</v>
      </c>
      <c r="G91" s="319"/>
      <c r="H91" s="295" t="s">
        <v>1600</v>
      </c>
      <c r="I91" s="295" t="s">
        <v>1575</v>
      </c>
      <c r="J91" s="295">
        <v>50</v>
      </c>
      <c r="K91" s="309"/>
    </row>
    <row r="92" s="1" customFormat="1" ht="15" customHeight="1">
      <c r="B92" s="320"/>
      <c r="C92" s="295" t="s">
        <v>1601</v>
      </c>
      <c r="D92" s="295"/>
      <c r="E92" s="295"/>
      <c r="F92" s="318" t="s">
        <v>1579</v>
      </c>
      <c r="G92" s="319"/>
      <c r="H92" s="295" t="s">
        <v>1602</v>
      </c>
      <c r="I92" s="295" t="s">
        <v>1575</v>
      </c>
      <c r="J92" s="295">
        <v>255</v>
      </c>
      <c r="K92" s="309"/>
    </row>
    <row r="93" s="1" customFormat="1" ht="15" customHeight="1">
      <c r="B93" s="320"/>
      <c r="C93" s="295" t="s">
        <v>1603</v>
      </c>
      <c r="D93" s="295"/>
      <c r="E93" s="295"/>
      <c r="F93" s="318" t="s">
        <v>1573</v>
      </c>
      <c r="G93" s="319"/>
      <c r="H93" s="295" t="s">
        <v>1604</v>
      </c>
      <c r="I93" s="295" t="s">
        <v>1605</v>
      </c>
      <c r="J93" s="295"/>
      <c r="K93" s="309"/>
    </row>
    <row r="94" s="1" customFormat="1" ht="15" customHeight="1">
      <c r="B94" s="320"/>
      <c r="C94" s="295" t="s">
        <v>1606</v>
      </c>
      <c r="D94" s="295"/>
      <c r="E94" s="295"/>
      <c r="F94" s="318" t="s">
        <v>1573</v>
      </c>
      <c r="G94" s="319"/>
      <c r="H94" s="295" t="s">
        <v>1607</v>
      </c>
      <c r="I94" s="295" t="s">
        <v>1608</v>
      </c>
      <c r="J94" s="295"/>
      <c r="K94" s="309"/>
    </row>
    <row r="95" s="1" customFormat="1" ht="15" customHeight="1">
      <c r="B95" s="320"/>
      <c r="C95" s="295" t="s">
        <v>1609</v>
      </c>
      <c r="D95" s="295"/>
      <c r="E95" s="295"/>
      <c r="F95" s="318" t="s">
        <v>1573</v>
      </c>
      <c r="G95" s="319"/>
      <c r="H95" s="295" t="s">
        <v>1609</v>
      </c>
      <c r="I95" s="295" t="s">
        <v>1608</v>
      </c>
      <c r="J95" s="295"/>
      <c r="K95" s="309"/>
    </row>
    <row r="96" s="1" customFormat="1" ht="15" customHeight="1">
      <c r="B96" s="320"/>
      <c r="C96" s="295" t="s">
        <v>37</v>
      </c>
      <c r="D96" s="295"/>
      <c r="E96" s="295"/>
      <c r="F96" s="318" t="s">
        <v>1573</v>
      </c>
      <c r="G96" s="319"/>
      <c r="H96" s="295" t="s">
        <v>1610</v>
      </c>
      <c r="I96" s="295" t="s">
        <v>1608</v>
      </c>
      <c r="J96" s="295"/>
      <c r="K96" s="309"/>
    </row>
    <row r="97" s="1" customFormat="1" ht="15" customHeight="1">
      <c r="B97" s="320"/>
      <c r="C97" s="295" t="s">
        <v>47</v>
      </c>
      <c r="D97" s="295"/>
      <c r="E97" s="295"/>
      <c r="F97" s="318" t="s">
        <v>1573</v>
      </c>
      <c r="G97" s="319"/>
      <c r="H97" s="295" t="s">
        <v>1611</v>
      </c>
      <c r="I97" s="295" t="s">
        <v>1608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1612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1567</v>
      </c>
      <c r="D103" s="310"/>
      <c r="E103" s="310"/>
      <c r="F103" s="310" t="s">
        <v>1568</v>
      </c>
      <c r="G103" s="311"/>
      <c r="H103" s="310" t="s">
        <v>53</v>
      </c>
      <c r="I103" s="310" t="s">
        <v>56</v>
      </c>
      <c r="J103" s="310" t="s">
        <v>1569</v>
      </c>
      <c r="K103" s="309"/>
    </row>
    <row r="104" s="1" customFormat="1" ht="17.25" customHeight="1">
      <c r="B104" s="307"/>
      <c r="C104" s="312" t="s">
        <v>1570</v>
      </c>
      <c r="D104" s="312"/>
      <c r="E104" s="312"/>
      <c r="F104" s="313" t="s">
        <v>1571</v>
      </c>
      <c r="G104" s="314"/>
      <c r="H104" s="312"/>
      <c r="I104" s="312"/>
      <c r="J104" s="312" t="s">
        <v>1572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52</v>
      </c>
      <c r="D106" s="317"/>
      <c r="E106" s="317"/>
      <c r="F106" s="318" t="s">
        <v>1573</v>
      </c>
      <c r="G106" s="295"/>
      <c r="H106" s="295" t="s">
        <v>1613</v>
      </c>
      <c r="I106" s="295" t="s">
        <v>1575</v>
      </c>
      <c r="J106" s="295">
        <v>20</v>
      </c>
      <c r="K106" s="309"/>
    </row>
    <row r="107" s="1" customFormat="1" ht="15" customHeight="1">
      <c r="B107" s="307"/>
      <c r="C107" s="295" t="s">
        <v>1576</v>
      </c>
      <c r="D107" s="295"/>
      <c r="E107" s="295"/>
      <c r="F107" s="318" t="s">
        <v>1573</v>
      </c>
      <c r="G107" s="295"/>
      <c r="H107" s="295" t="s">
        <v>1613</v>
      </c>
      <c r="I107" s="295" t="s">
        <v>1575</v>
      </c>
      <c r="J107" s="295">
        <v>120</v>
      </c>
      <c r="K107" s="309"/>
    </row>
    <row r="108" s="1" customFormat="1" ht="15" customHeight="1">
      <c r="B108" s="320"/>
      <c r="C108" s="295" t="s">
        <v>1578</v>
      </c>
      <c r="D108" s="295"/>
      <c r="E108" s="295"/>
      <c r="F108" s="318" t="s">
        <v>1579</v>
      </c>
      <c r="G108" s="295"/>
      <c r="H108" s="295" t="s">
        <v>1613</v>
      </c>
      <c r="I108" s="295" t="s">
        <v>1575</v>
      </c>
      <c r="J108" s="295">
        <v>50</v>
      </c>
      <c r="K108" s="309"/>
    </row>
    <row r="109" s="1" customFormat="1" ht="15" customHeight="1">
      <c r="B109" s="320"/>
      <c r="C109" s="295" t="s">
        <v>1581</v>
      </c>
      <c r="D109" s="295"/>
      <c r="E109" s="295"/>
      <c r="F109" s="318" t="s">
        <v>1573</v>
      </c>
      <c r="G109" s="295"/>
      <c r="H109" s="295" t="s">
        <v>1613</v>
      </c>
      <c r="I109" s="295" t="s">
        <v>1583</v>
      </c>
      <c r="J109" s="295"/>
      <c r="K109" s="309"/>
    </row>
    <row r="110" s="1" customFormat="1" ht="15" customHeight="1">
      <c r="B110" s="320"/>
      <c r="C110" s="295" t="s">
        <v>1592</v>
      </c>
      <c r="D110" s="295"/>
      <c r="E110" s="295"/>
      <c r="F110" s="318" t="s">
        <v>1579</v>
      </c>
      <c r="G110" s="295"/>
      <c r="H110" s="295" t="s">
        <v>1613</v>
      </c>
      <c r="I110" s="295" t="s">
        <v>1575</v>
      </c>
      <c r="J110" s="295">
        <v>50</v>
      </c>
      <c r="K110" s="309"/>
    </row>
    <row r="111" s="1" customFormat="1" ht="15" customHeight="1">
      <c r="B111" s="320"/>
      <c r="C111" s="295" t="s">
        <v>1600</v>
      </c>
      <c r="D111" s="295"/>
      <c r="E111" s="295"/>
      <c r="F111" s="318" t="s">
        <v>1579</v>
      </c>
      <c r="G111" s="295"/>
      <c r="H111" s="295" t="s">
        <v>1613</v>
      </c>
      <c r="I111" s="295" t="s">
        <v>1575</v>
      </c>
      <c r="J111" s="295">
        <v>50</v>
      </c>
      <c r="K111" s="309"/>
    </row>
    <row r="112" s="1" customFormat="1" ht="15" customHeight="1">
      <c r="B112" s="320"/>
      <c r="C112" s="295" t="s">
        <v>1598</v>
      </c>
      <c r="D112" s="295"/>
      <c r="E112" s="295"/>
      <c r="F112" s="318" t="s">
        <v>1579</v>
      </c>
      <c r="G112" s="295"/>
      <c r="H112" s="295" t="s">
        <v>1613</v>
      </c>
      <c r="I112" s="295" t="s">
        <v>1575</v>
      </c>
      <c r="J112" s="295">
        <v>50</v>
      </c>
      <c r="K112" s="309"/>
    </row>
    <row r="113" s="1" customFormat="1" ht="15" customHeight="1">
      <c r="B113" s="320"/>
      <c r="C113" s="295" t="s">
        <v>52</v>
      </c>
      <c r="D113" s="295"/>
      <c r="E113" s="295"/>
      <c r="F113" s="318" t="s">
        <v>1573</v>
      </c>
      <c r="G113" s="295"/>
      <c r="H113" s="295" t="s">
        <v>1614</v>
      </c>
      <c r="I113" s="295" t="s">
        <v>1575</v>
      </c>
      <c r="J113" s="295">
        <v>20</v>
      </c>
      <c r="K113" s="309"/>
    </row>
    <row r="114" s="1" customFormat="1" ht="15" customHeight="1">
      <c r="B114" s="320"/>
      <c r="C114" s="295" t="s">
        <v>1615</v>
      </c>
      <c r="D114" s="295"/>
      <c r="E114" s="295"/>
      <c r="F114" s="318" t="s">
        <v>1573</v>
      </c>
      <c r="G114" s="295"/>
      <c r="H114" s="295" t="s">
        <v>1616</v>
      </c>
      <c r="I114" s="295" t="s">
        <v>1575</v>
      </c>
      <c r="J114" s="295">
        <v>120</v>
      </c>
      <c r="K114" s="309"/>
    </row>
    <row r="115" s="1" customFormat="1" ht="15" customHeight="1">
      <c r="B115" s="320"/>
      <c r="C115" s="295" t="s">
        <v>37</v>
      </c>
      <c r="D115" s="295"/>
      <c r="E115" s="295"/>
      <c r="F115" s="318" t="s">
        <v>1573</v>
      </c>
      <c r="G115" s="295"/>
      <c r="H115" s="295" t="s">
        <v>1617</v>
      </c>
      <c r="I115" s="295" t="s">
        <v>1608</v>
      </c>
      <c r="J115" s="295"/>
      <c r="K115" s="309"/>
    </row>
    <row r="116" s="1" customFormat="1" ht="15" customHeight="1">
      <c r="B116" s="320"/>
      <c r="C116" s="295" t="s">
        <v>47</v>
      </c>
      <c r="D116" s="295"/>
      <c r="E116" s="295"/>
      <c r="F116" s="318" t="s">
        <v>1573</v>
      </c>
      <c r="G116" s="295"/>
      <c r="H116" s="295" t="s">
        <v>1618</v>
      </c>
      <c r="I116" s="295" t="s">
        <v>1608</v>
      </c>
      <c r="J116" s="295"/>
      <c r="K116" s="309"/>
    </row>
    <row r="117" s="1" customFormat="1" ht="15" customHeight="1">
      <c r="B117" s="320"/>
      <c r="C117" s="295" t="s">
        <v>56</v>
      </c>
      <c r="D117" s="295"/>
      <c r="E117" s="295"/>
      <c r="F117" s="318" t="s">
        <v>1573</v>
      </c>
      <c r="G117" s="295"/>
      <c r="H117" s="295" t="s">
        <v>1619</v>
      </c>
      <c r="I117" s="295" t="s">
        <v>1620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1621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1567</v>
      </c>
      <c r="D123" s="310"/>
      <c r="E123" s="310"/>
      <c r="F123" s="310" t="s">
        <v>1568</v>
      </c>
      <c r="G123" s="311"/>
      <c r="H123" s="310" t="s">
        <v>53</v>
      </c>
      <c r="I123" s="310" t="s">
        <v>56</v>
      </c>
      <c r="J123" s="310" t="s">
        <v>1569</v>
      </c>
      <c r="K123" s="339"/>
    </row>
    <row r="124" s="1" customFormat="1" ht="17.25" customHeight="1">
      <c r="B124" s="338"/>
      <c r="C124" s="312" t="s">
        <v>1570</v>
      </c>
      <c r="D124" s="312"/>
      <c r="E124" s="312"/>
      <c r="F124" s="313" t="s">
        <v>1571</v>
      </c>
      <c r="G124" s="314"/>
      <c r="H124" s="312"/>
      <c r="I124" s="312"/>
      <c r="J124" s="312" t="s">
        <v>1572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1576</v>
      </c>
      <c r="D126" s="317"/>
      <c r="E126" s="317"/>
      <c r="F126" s="318" t="s">
        <v>1573</v>
      </c>
      <c r="G126" s="295"/>
      <c r="H126" s="295" t="s">
        <v>1613</v>
      </c>
      <c r="I126" s="295" t="s">
        <v>1575</v>
      </c>
      <c r="J126" s="295">
        <v>120</v>
      </c>
      <c r="K126" s="343"/>
    </row>
    <row r="127" s="1" customFormat="1" ht="15" customHeight="1">
      <c r="B127" s="340"/>
      <c r="C127" s="295" t="s">
        <v>1622</v>
      </c>
      <c r="D127" s="295"/>
      <c r="E127" s="295"/>
      <c r="F127" s="318" t="s">
        <v>1573</v>
      </c>
      <c r="G127" s="295"/>
      <c r="H127" s="295" t="s">
        <v>1623</v>
      </c>
      <c r="I127" s="295" t="s">
        <v>1575</v>
      </c>
      <c r="J127" s="295" t="s">
        <v>1624</v>
      </c>
      <c r="K127" s="343"/>
    </row>
    <row r="128" s="1" customFormat="1" ht="15" customHeight="1">
      <c r="B128" s="340"/>
      <c r="C128" s="295" t="s">
        <v>1521</v>
      </c>
      <c r="D128" s="295"/>
      <c r="E128" s="295"/>
      <c r="F128" s="318" t="s">
        <v>1573</v>
      </c>
      <c r="G128" s="295"/>
      <c r="H128" s="295" t="s">
        <v>1625</v>
      </c>
      <c r="I128" s="295" t="s">
        <v>1575</v>
      </c>
      <c r="J128" s="295" t="s">
        <v>1624</v>
      </c>
      <c r="K128" s="343"/>
    </row>
    <row r="129" s="1" customFormat="1" ht="15" customHeight="1">
      <c r="B129" s="340"/>
      <c r="C129" s="295" t="s">
        <v>1584</v>
      </c>
      <c r="D129" s="295"/>
      <c r="E129" s="295"/>
      <c r="F129" s="318" t="s">
        <v>1579</v>
      </c>
      <c r="G129" s="295"/>
      <c r="H129" s="295" t="s">
        <v>1585</v>
      </c>
      <c r="I129" s="295" t="s">
        <v>1575</v>
      </c>
      <c r="J129" s="295">
        <v>15</v>
      </c>
      <c r="K129" s="343"/>
    </row>
    <row r="130" s="1" customFormat="1" ht="15" customHeight="1">
      <c r="B130" s="340"/>
      <c r="C130" s="321" t="s">
        <v>1586</v>
      </c>
      <c r="D130" s="321"/>
      <c r="E130" s="321"/>
      <c r="F130" s="322" t="s">
        <v>1579</v>
      </c>
      <c r="G130" s="321"/>
      <c r="H130" s="321" t="s">
        <v>1587</v>
      </c>
      <c r="I130" s="321" t="s">
        <v>1575</v>
      </c>
      <c r="J130" s="321">
        <v>15</v>
      </c>
      <c r="K130" s="343"/>
    </row>
    <row r="131" s="1" customFormat="1" ht="15" customHeight="1">
      <c r="B131" s="340"/>
      <c r="C131" s="321" t="s">
        <v>1588</v>
      </c>
      <c r="D131" s="321"/>
      <c r="E131" s="321"/>
      <c r="F131" s="322" t="s">
        <v>1579</v>
      </c>
      <c r="G131" s="321"/>
      <c r="H131" s="321" t="s">
        <v>1589</v>
      </c>
      <c r="I131" s="321" t="s">
        <v>1575</v>
      </c>
      <c r="J131" s="321">
        <v>20</v>
      </c>
      <c r="K131" s="343"/>
    </row>
    <row r="132" s="1" customFormat="1" ht="15" customHeight="1">
      <c r="B132" s="340"/>
      <c r="C132" s="321" t="s">
        <v>1590</v>
      </c>
      <c r="D132" s="321"/>
      <c r="E132" s="321"/>
      <c r="F132" s="322" t="s">
        <v>1579</v>
      </c>
      <c r="G132" s="321"/>
      <c r="H132" s="321" t="s">
        <v>1591</v>
      </c>
      <c r="I132" s="321" t="s">
        <v>1575</v>
      </c>
      <c r="J132" s="321">
        <v>20</v>
      </c>
      <c r="K132" s="343"/>
    </row>
    <row r="133" s="1" customFormat="1" ht="15" customHeight="1">
      <c r="B133" s="340"/>
      <c r="C133" s="295" t="s">
        <v>1578</v>
      </c>
      <c r="D133" s="295"/>
      <c r="E133" s="295"/>
      <c r="F133" s="318" t="s">
        <v>1579</v>
      </c>
      <c r="G133" s="295"/>
      <c r="H133" s="295" t="s">
        <v>1613</v>
      </c>
      <c r="I133" s="295" t="s">
        <v>1575</v>
      </c>
      <c r="J133" s="295">
        <v>50</v>
      </c>
      <c r="K133" s="343"/>
    </row>
    <row r="134" s="1" customFormat="1" ht="15" customHeight="1">
      <c r="B134" s="340"/>
      <c r="C134" s="295" t="s">
        <v>1592</v>
      </c>
      <c r="D134" s="295"/>
      <c r="E134" s="295"/>
      <c r="F134" s="318" t="s">
        <v>1579</v>
      </c>
      <c r="G134" s="295"/>
      <c r="H134" s="295" t="s">
        <v>1613</v>
      </c>
      <c r="I134" s="295" t="s">
        <v>1575</v>
      </c>
      <c r="J134" s="295">
        <v>50</v>
      </c>
      <c r="K134" s="343"/>
    </row>
    <row r="135" s="1" customFormat="1" ht="15" customHeight="1">
      <c r="B135" s="340"/>
      <c r="C135" s="295" t="s">
        <v>1598</v>
      </c>
      <c r="D135" s="295"/>
      <c r="E135" s="295"/>
      <c r="F135" s="318" t="s">
        <v>1579</v>
      </c>
      <c r="G135" s="295"/>
      <c r="H135" s="295" t="s">
        <v>1613</v>
      </c>
      <c r="I135" s="295" t="s">
        <v>1575</v>
      </c>
      <c r="J135" s="295">
        <v>50</v>
      </c>
      <c r="K135" s="343"/>
    </row>
    <row r="136" s="1" customFormat="1" ht="15" customHeight="1">
      <c r="B136" s="340"/>
      <c r="C136" s="295" t="s">
        <v>1600</v>
      </c>
      <c r="D136" s="295"/>
      <c r="E136" s="295"/>
      <c r="F136" s="318" t="s">
        <v>1579</v>
      </c>
      <c r="G136" s="295"/>
      <c r="H136" s="295" t="s">
        <v>1613</v>
      </c>
      <c r="I136" s="295" t="s">
        <v>1575</v>
      </c>
      <c r="J136" s="295">
        <v>50</v>
      </c>
      <c r="K136" s="343"/>
    </row>
    <row r="137" s="1" customFormat="1" ht="15" customHeight="1">
      <c r="B137" s="340"/>
      <c r="C137" s="295" t="s">
        <v>1601</v>
      </c>
      <c r="D137" s="295"/>
      <c r="E137" s="295"/>
      <c r="F137" s="318" t="s">
        <v>1579</v>
      </c>
      <c r="G137" s="295"/>
      <c r="H137" s="295" t="s">
        <v>1626</v>
      </c>
      <c r="I137" s="295" t="s">
        <v>1575</v>
      </c>
      <c r="J137" s="295">
        <v>255</v>
      </c>
      <c r="K137" s="343"/>
    </row>
    <row r="138" s="1" customFormat="1" ht="15" customHeight="1">
      <c r="B138" s="340"/>
      <c r="C138" s="295" t="s">
        <v>1603</v>
      </c>
      <c r="D138" s="295"/>
      <c r="E138" s="295"/>
      <c r="F138" s="318" t="s">
        <v>1573</v>
      </c>
      <c r="G138" s="295"/>
      <c r="H138" s="295" t="s">
        <v>1627</v>
      </c>
      <c r="I138" s="295" t="s">
        <v>1605</v>
      </c>
      <c r="J138" s="295"/>
      <c r="K138" s="343"/>
    </row>
    <row r="139" s="1" customFormat="1" ht="15" customHeight="1">
      <c r="B139" s="340"/>
      <c r="C139" s="295" t="s">
        <v>1606</v>
      </c>
      <c r="D139" s="295"/>
      <c r="E139" s="295"/>
      <c r="F139" s="318" t="s">
        <v>1573</v>
      </c>
      <c r="G139" s="295"/>
      <c r="H139" s="295" t="s">
        <v>1628</v>
      </c>
      <c r="I139" s="295" t="s">
        <v>1608</v>
      </c>
      <c r="J139" s="295"/>
      <c r="K139" s="343"/>
    </row>
    <row r="140" s="1" customFormat="1" ht="15" customHeight="1">
      <c r="B140" s="340"/>
      <c r="C140" s="295" t="s">
        <v>1609</v>
      </c>
      <c r="D140" s="295"/>
      <c r="E140" s="295"/>
      <c r="F140" s="318" t="s">
        <v>1573</v>
      </c>
      <c r="G140" s="295"/>
      <c r="H140" s="295" t="s">
        <v>1609</v>
      </c>
      <c r="I140" s="295" t="s">
        <v>1608</v>
      </c>
      <c r="J140" s="295"/>
      <c r="K140" s="343"/>
    </row>
    <row r="141" s="1" customFormat="1" ht="15" customHeight="1">
      <c r="B141" s="340"/>
      <c r="C141" s="295" t="s">
        <v>37</v>
      </c>
      <c r="D141" s="295"/>
      <c r="E141" s="295"/>
      <c r="F141" s="318" t="s">
        <v>1573</v>
      </c>
      <c r="G141" s="295"/>
      <c r="H141" s="295" t="s">
        <v>1629</v>
      </c>
      <c r="I141" s="295" t="s">
        <v>1608</v>
      </c>
      <c r="J141" s="295"/>
      <c r="K141" s="343"/>
    </row>
    <row r="142" s="1" customFormat="1" ht="15" customHeight="1">
      <c r="B142" s="340"/>
      <c r="C142" s="295" t="s">
        <v>1630</v>
      </c>
      <c r="D142" s="295"/>
      <c r="E142" s="295"/>
      <c r="F142" s="318" t="s">
        <v>1573</v>
      </c>
      <c r="G142" s="295"/>
      <c r="H142" s="295" t="s">
        <v>1631</v>
      </c>
      <c r="I142" s="295" t="s">
        <v>1608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1632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1567</v>
      </c>
      <c r="D148" s="310"/>
      <c r="E148" s="310"/>
      <c r="F148" s="310" t="s">
        <v>1568</v>
      </c>
      <c r="G148" s="311"/>
      <c r="H148" s="310" t="s">
        <v>53</v>
      </c>
      <c r="I148" s="310" t="s">
        <v>56</v>
      </c>
      <c r="J148" s="310" t="s">
        <v>1569</v>
      </c>
      <c r="K148" s="309"/>
    </row>
    <row r="149" s="1" customFormat="1" ht="17.25" customHeight="1">
      <c r="B149" s="307"/>
      <c r="C149" s="312" t="s">
        <v>1570</v>
      </c>
      <c r="D149" s="312"/>
      <c r="E149" s="312"/>
      <c r="F149" s="313" t="s">
        <v>1571</v>
      </c>
      <c r="G149" s="314"/>
      <c r="H149" s="312"/>
      <c r="I149" s="312"/>
      <c r="J149" s="312" t="s">
        <v>1572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1576</v>
      </c>
      <c r="D151" s="295"/>
      <c r="E151" s="295"/>
      <c r="F151" s="348" t="s">
        <v>1573</v>
      </c>
      <c r="G151" s="295"/>
      <c r="H151" s="347" t="s">
        <v>1613</v>
      </c>
      <c r="I151" s="347" t="s">
        <v>1575</v>
      </c>
      <c r="J151" s="347">
        <v>120</v>
      </c>
      <c r="K151" s="343"/>
    </row>
    <row r="152" s="1" customFormat="1" ht="15" customHeight="1">
      <c r="B152" s="320"/>
      <c r="C152" s="347" t="s">
        <v>1622</v>
      </c>
      <c r="D152" s="295"/>
      <c r="E152" s="295"/>
      <c r="F152" s="348" t="s">
        <v>1573</v>
      </c>
      <c r="G152" s="295"/>
      <c r="H152" s="347" t="s">
        <v>1633</v>
      </c>
      <c r="I152" s="347" t="s">
        <v>1575</v>
      </c>
      <c r="J152" s="347" t="s">
        <v>1624</v>
      </c>
      <c r="K152" s="343"/>
    </row>
    <row r="153" s="1" customFormat="1" ht="15" customHeight="1">
      <c r="B153" s="320"/>
      <c r="C153" s="347" t="s">
        <v>1521</v>
      </c>
      <c r="D153" s="295"/>
      <c r="E153" s="295"/>
      <c r="F153" s="348" t="s">
        <v>1573</v>
      </c>
      <c r="G153" s="295"/>
      <c r="H153" s="347" t="s">
        <v>1634</v>
      </c>
      <c r="I153" s="347" t="s">
        <v>1575</v>
      </c>
      <c r="J153" s="347" t="s">
        <v>1624</v>
      </c>
      <c r="K153" s="343"/>
    </row>
    <row r="154" s="1" customFormat="1" ht="15" customHeight="1">
      <c r="B154" s="320"/>
      <c r="C154" s="347" t="s">
        <v>1578</v>
      </c>
      <c r="D154" s="295"/>
      <c r="E154" s="295"/>
      <c r="F154" s="348" t="s">
        <v>1579</v>
      </c>
      <c r="G154" s="295"/>
      <c r="H154" s="347" t="s">
        <v>1613</v>
      </c>
      <c r="I154" s="347" t="s">
        <v>1575</v>
      </c>
      <c r="J154" s="347">
        <v>50</v>
      </c>
      <c r="K154" s="343"/>
    </row>
    <row r="155" s="1" customFormat="1" ht="15" customHeight="1">
      <c r="B155" s="320"/>
      <c r="C155" s="347" t="s">
        <v>1581</v>
      </c>
      <c r="D155" s="295"/>
      <c r="E155" s="295"/>
      <c r="F155" s="348" t="s">
        <v>1573</v>
      </c>
      <c r="G155" s="295"/>
      <c r="H155" s="347" t="s">
        <v>1613</v>
      </c>
      <c r="I155" s="347" t="s">
        <v>1583</v>
      </c>
      <c r="J155" s="347"/>
      <c r="K155" s="343"/>
    </row>
    <row r="156" s="1" customFormat="1" ht="15" customHeight="1">
      <c r="B156" s="320"/>
      <c r="C156" s="347" t="s">
        <v>1592</v>
      </c>
      <c r="D156" s="295"/>
      <c r="E156" s="295"/>
      <c r="F156" s="348" t="s">
        <v>1579</v>
      </c>
      <c r="G156" s="295"/>
      <c r="H156" s="347" t="s">
        <v>1613</v>
      </c>
      <c r="I156" s="347" t="s">
        <v>1575</v>
      </c>
      <c r="J156" s="347">
        <v>50</v>
      </c>
      <c r="K156" s="343"/>
    </row>
    <row r="157" s="1" customFormat="1" ht="15" customHeight="1">
      <c r="B157" s="320"/>
      <c r="C157" s="347" t="s">
        <v>1600</v>
      </c>
      <c r="D157" s="295"/>
      <c r="E157" s="295"/>
      <c r="F157" s="348" t="s">
        <v>1579</v>
      </c>
      <c r="G157" s="295"/>
      <c r="H157" s="347" t="s">
        <v>1613</v>
      </c>
      <c r="I157" s="347" t="s">
        <v>1575</v>
      </c>
      <c r="J157" s="347">
        <v>50</v>
      </c>
      <c r="K157" s="343"/>
    </row>
    <row r="158" s="1" customFormat="1" ht="15" customHeight="1">
      <c r="B158" s="320"/>
      <c r="C158" s="347" t="s">
        <v>1598</v>
      </c>
      <c r="D158" s="295"/>
      <c r="E158" s="295"/>
      <c r="F158" s="348" t="s">
        <v>1579</v>
      </c>
      <c r="G158" s="295"/>
      <c r="H158" s="347" t="s">
        <v>1613</v>
      </c>
      <c r="I158" s="347" t="s">
        <v>1575</v>
      </c>
      <c r="J158" s="347">
        <v>50</v>
      </c>
      <c r="K158" s="343"/>
    </row>
    <row r="159" s="1" customFormat="1" ht="15" customHeight="1">
      <c r="B159" s="320"/>
      <c r="C159" s="347" t="s">
        <v>85</v>
      </c>
      <c r="D159" s="295"/>
      <c r="E159" s="295"/>
      <c r="F159" s="348" t="s">
        <v>1573</v>
      </c>
      <c r="G159" s="295"/>
      <c r="H159" s="347" t="s">
        <v>1635</v>
      </c>
      <c r="I159" s="347" t="s">
        <v>1575</v>
      </c>
      <c r="J159" s="347" t="s">
        <v>1636</v>
      </c>
      <c r="K159" s="343"/>
    </row>
    <row r="160" s="1" customFormat="1" ht="15" customHeight="1">
      <c r="B160" s="320"/>
      <c r="C160" s="347" t="s">
        <v>1637</v>
      </c>
      <c r="D160" s="295"/>
      <c r="E160" s="295"/>
      <c r="F160" s="348" t="s">
        <v>1573</v>
      </c>
      <c r="G160" s="295"/>
      <c r="H160" s="347" t="s">
        <v>1638</v>
      </c>
      <c r="I160" s="347" t="s">
        <v>1608</v>
      </c>
      <c r="J160" s="347"/>
      <c r="K160" s="343"/>
    </row>
    <row r="161" s="1" customFormat="1" ht="15" customHeight="1">
      <c r="B161" s="349"/>
      <c r="C161" s="350"/>
      <c r="D161" s="350"/>
      <c r="E161" s="350"/>
      <c r="F161" s="350"/>
      <c r="G161" s="350"/>
      <c r="H161" s="350"/>
      <c r="I161" s="350"/>
      <c r="J161" s="350"/>
      <c r="K161" s="351"/>
    </row>
    <row r="162" s="1" customFormat="1" ht="18.75" customHeight="1">
      <c r="B162" s="331"/>
      <c r="C162" s="341"/>
      <c r="D162" s="341"/>
      <c r="E162" s="341"/>
      <c r="F162" s="352"/>
      <c r="G162" s="341"/>
      <c r="H162" s="341"/>
      <c r="I162" s="341"/>
      <c r="J162" s="341"/>
      <c r="K162" s="331"/>
    </row>
    <row r="163" s="1" customFormat="1" ht="18.75" customHeight="1">
      <c r="B163" s="331"/>
      <c r="C163" s="341"/>
      <c r="D163" s="341"/>
      <c r="E163" s="341"/>
      <c r="F163" s="352"/>
      <c r="G163" s="341"/>
      <c r="H163" s="341"/>
      <c r="I163" s="341"/>
      <c r="J163" s="341"/>
      <c r="K163" s="331"/>
    </row>
    <row r="164" s="1" customFormat="1" ht="18.75" customHeight="1">
      <c r="B164" s="331"/>
      <c r="C164" s="341"/>
      <c r="D164" s="341"/>
      <c r="E164" s="341"/>
      <c r="F164" s="352"/>
      <c r="G164" s="341"/>
      <c r="H164" s="341"/>
      <c r="I164" s="341"/>
      <c r="J164" s="341"/>
      <c r="K164" s="331"/>
    </row>
    <row r="165" s="1" customFormat="1" ht="18.75" customHeight="1">
      <c r="B165" s="331"/>
      <c r="C165" s="341"/>
      <c r="D165" s="341"/>
      <c r="E165" s="341"/>
      <c r="F165" s="352"/>
      <c r="G165" s="341"/>
      <c r="H165" s="341"/>
      <c r="I165" s="341"/>
      <c r="J165" s="341"/>
      <c r="K165" s="331"/>
    </row>
    <row r="166" s="1" customFormat="1" ht="18.75" customHeight="1">
      <c r="B166" s="331"/>
      <c r="C166" s="341"/>
      <c r="D166" s="341"/>
      <c r="E166" s="341"/>
      <c r="F166" s="352"/>
      <c r="G166" s="341"/>
      <c r="H166" s="341"/>
      <c r="I166" s="341"/>
      <c r="J166" s="341"/>
      <c r="K166" s="331"/>
    </row>
    <row r="167" s="1" customFormat="1" ht="18.75" customHeight="1">
      <c r="B167" s="331"/>
      <c r="C167" s="341"/>
      <c r="D167" s="341"/>
      <c r="E167" s="341"/>
      <c r="F167" s="352"/>
      <c r="G167" s="341"/>
      <c r="H167" s="341"/>
      <c r="I167" s="341"/>
      <c r="J167" s="341"/>
      <c r="K167" s="331"/>
    </row>
    <row r="168" s="1" customFormat="1" ht="18.75" customHeight="1">
      <c r="B168" s="331"/>
      <c r="C168" s="341"/>
      <c r="D168" s="341"/>
      <c r="E168" s="341"/>
      <c r="F168" s="352"/>
      <c r="G168" s="341"/>
      <c r="H168" s="341"/>
      <c r="I168" s="341"/>
      <c r="J168" s="341"/>
      <c r="K168" s="331"/>
    </row>
    <row r="169" s="1" customFormat="1" ht="18.75" customHeight="1">
      <c r="B169" s="303"/>
      <c r="C169" s="303"/>
      <c r="D169" s="303"/>
      <c r="E169" s="303"/>
      <c r="F169" s="303"/>
      <c r="G169" s="303"/>
      <c r="H169" s="303"/>
      <c r="I169" s="303"/>
      <c r="J169" s="303"/>
      <c r="K169" s="303"/>
    </row>
    <row r="170" s="1" customFormat="1" ht="7.5" customHeight="1">
      <c r="B170" s="282"/>
      <c r="C170" s="283"/>
      <c r="D170" s="283"/>
      <c r="E170" s="283"/>
      <c r="F170" s="283"/>
      <c r="G170" s="283"/>
      <c r="H170" s="283"/>
      <c r="I170" s="283"/>
      <c r="J170" s="283"/>
      <c r="K170" s="284"/>
    </row>
    <row r="171" s="1" customFormat="1" ht="45" customHeight="1">
      <c r="B171" s="285"/>
      <c r="C171" s="286" t="s">
        <v>1639</v>
      </c>
      <c r="D171" s="286"/>
      <c r="E171" s="286"/>
      <c r="F171" s="286"/>
      <c r="G171" s="286"/>
      <c r="H171" s="286"/>
      <c r="I171" s="286"/>
      <c r="J171" s="286"/>
      <c r="K171" s="287"/>
    </row>
    <row r="172" s="1" customFormat="1" ht="17.25" customHeight="1">
      <c r="B172" s="285"/>
      <c r="C172" s="310" t="s">
        <v>1567</v>
      </c>
      <c r="D172" s="310"/>
      <c r="E172" s="310"/>
      <c r="F172" s="310" t="s">
        <v>1568</v>
      </c>
      <c r="G172" s="353"/>
      <c r="H172" s="354" t="s">
        <v>53</v>
      </c>
      <c r="I172" s="354" t="s">
        <v>56</v>
      </c>
      <c r="J172" s="310" t="s">
        <v>1569</v>
      </c>
      <c r="K172" s="287"/>
    </row>
    <row r="173" s="1" customFormat="1" ht="17.25" customHeight="1">
      <c r="B173" s="288"/>
      <c r="C173" s="312" t="s">
        <v>1570</v>
      </c>
      <c r="D173" s="312"/>
      <c r="E173" s="312"/>
      <c r="F173" s="313" t="s">
        <v>1571</v>
      </c>
      <c r="G173" s="355"/>
      <c r="H173" s="356"/>
      <c r="I173" s="356"/>
      <c r="J173" s="312" t="s">
        <v>1572</v>
      </c>
      <c r="K173" s="290"/>
    </row>
    <row r="174" s="1" customFormat="1" ht="5.25" customHeight="1">
      <c r="B174" s="320"/>
      <c r="C174" s="315"/>
      <c r="D174" s="315"/>
      <c r="E174" s="315"/>
      <c r="F174" s="315"/>
      <c r="G174" s="316"/>
      <c r="H174" s="315"/>
      <c r="I174" s="315"/>
      <c r="J174" s="315"/>
      <c r="K174" s="343"/>
    </row>
    <row r="175" s="1" customFormat="1" ht="15" customHeight="1">
      <c r="B175" s="320"/>
      <c r="C175" s="295" t="s">
        <v>1576</v>
      </c>
      <c r="D175" s="295"/>
      <c r="E175" s="295"/>
      <c r="F175" s="318" t="s">
        <v>1573</v>
      </c>
      <c r="G175" s="295"/>
      <c r="H175" s="295" t="s">
        <v>1613</v>
      </c>
      <c r="I175" s="295" t="s">
        <v>1575</v>
      </c>
      <c r="J175" s="295">
        <v>120</v>
      </c>
      <c r="K175" s="343"/>
    </row>
    <row r="176" s="1" customFormat="1" ht="15" customHeight="1">
      <c r="B176" s="320"/>
      <c r="C176" s="295" t="s">
        <v>1622</v>
      </c>
      <c r="D176" s="295"/>
      <c r="E176" s="295"/>
      <c r="F176" s="318" t="s">
        <v>1573</v>
      </c>
      <c r="G176" s="295"/>
      <c r="H176" s="295" t="s">
        <v>1623</v>
      </c>
      <c r="I176" s="295" t="s">
        <v>1575</v>
      </c>
      <c r="J176" s="295" t="s">
        <v>1624</v>
      </c>
      <c r="K176" s="343"/>
    </row>
    <row r="177" s="1" customFormat="1" ht="15" customHeight="1">
      <c r="B177" s="320"/>
      <c r="C177" s="295" t="s">
        <v>1521</v>
      </c>
      <c r="D177" s="295"/>
      <c r="E177" s="295"/>
      <c r="F177" s="318" t="s">
        <v>1573</v>
      </c>
      <c r="G177" s="295"/>
      <c r="H177" s="295" t="s">
        <v>1640</v>
      </c>
      <c r="I177" s="295" t="s">
        <v>1575</v>
      </c>
      <c r="J177" s="295" t="s">
        <v>1624</v>
      </c>
      <c r="K177" s="343"/>
    </row>
    <row r="178" s="1" customFormat="1" ht="15" customHeight="1">
      <c r="B178" s="320"/>
      <c r="C178" s="295" t="s">
        <v>1578</v>
      </c>
      <c r="D178" s="295"/>
      <c r="E178" s="295"/>
      <c r="F178" s="318" t="s">
        <v>1579</v>
      </c>
      <c r="G178" s="295"/>
      <c r="H178" s="295" t="s">
        <v>1640</v>
      </c>
      <c r="I178" s="295" t="s">
        <v>1575</v>
      </c>
      <c r="J178" s="295">
        <v>50</v>
      </c>
      <c r="K178" s="343"/>
    </row>
    <row r="179" s="1" customFormat="1" ht="15" customHeight="1">
      <c r="B179" s="320"/>
      <c r="C179" s="295" t="s">
        <v>1581</v>
      </c>
      <c r="D179" s="295"/>
      <c r="E179" s="295"/>
      <c r="F179" s="318" t="s">
        <v>1573</v>
      </c>
      <c r="G179" s="295"/>
      <c r="H179" s="295" t="s">
        <v>1640</v>
      </c>
      <c r="I179" s="295" t="s">
        <v>1583</v>
      </c>
      <c r="J179" s="295"/>
      <c r="K179" s="343"/>
    </row>
    <row r="180" s="1" customFormat="1" ht="15" customHeight="1">
      <c r="B180" s="320"/>
      <c r="C180" s="295" t="s">
        <v>1592</v>
      </c>
      <c r="D180" s="295"/>
      <c r="E180" s="295"/>
      <c r="F180" s="318" t="s">
        <v>1579</v>
      </c>
      <c r="G180" s="295"/>
      <c r="H180" s="295" t="s">
        <v>1640</v>
      </c>
      <c r="I180" s="295" t="s">
        <v>1575</v>
      </c>
      <c r="J180" s="295">
        <v>50</v>
      </c>
      <c r="K180" s="343"/>
    </row>
    <row r="181" s="1" customFormat="1" ht="15" customHeight="1">
      <c r="B181" s="320"/>
      <c r="C181" s="295" t="s">
        <v>1600</v>
      </c>
      <c r="D181" s="295"/>
      <c r="E181" s="295"/>
      <c r="F181" s="318" t="s">
        <v>1579</v>
      </c>
      <c r="G181" s="295"/>
      <c r="H181" s="295" t="s">
        <v>1640</v>
      </c>
      <c r="I181" s="295" t="s">
        <v>1575</v>
      </c>
      <c r="J181" s="295">
        <v>50</v>
      </c>
      <c r="K181" s="343"/>
    </row>
    <row r="182" s="1" customFormat="1" ht="15" customHeight="1">
      <c r="B182" s="320"/>
      <c r="C182" s="295" t="s">
        <v>1598</v>
      </c>
      <c r="D182" s="295"/>
      <c r="E182" s="295"/>
      <c r="F182" s="318" t="s">
        <v>1579</v>
      </c>
      <c r="G182" s="295"/>
      <c r="H182" s="295" t="s">
        <v>1640</v>
      </c>
      <c r="I182" s="295" t="s">
        <v>1575</v>
      </c>
      <c r="J182" s="295">
        <v>50</v>
      </c>
      <c r="K182" s="343"/>
    </row>
    <row r="183" s="1" customFormat="1" ht="15" customHeight="1">
      <c r="B183" s="320"/>
      <c r="C183" s="295" t="s">
        <v>120</v>
      </c>
      <c r="D183" s="295"/>
      <c r="E183" s="295"/>
      <c r="F183" s="318" t="s">
        <v>1573</v>
      </c>
      <c r="G183" s="295"/>
      <c r="H183" s="295" t="s">
        <v>1641</v>
      </c>
      <c r="I183" s="295" t="s">
        <v>1642</v>
      </c>
      <c r="J183" s="295"/>
      <c r="K183" s="343"/>
    </row>
    <row r="184" s="1" customFormat="1" ht="15" customHeight="1">
      <c r="B184" s="320"/>
      <c r="C184" s="295" t="s">
        <v>56</v>
      </c>
      <c r="D184" s="295"/>
      <c r="E184" s="295"/>
      <c r="F184" s="318" t="s">
        <v>1573</v>
      </c>
      <c r="G184" s="295"/>
      <c r="H184" s="295" t="s">
        <v>1643</v>
      </c>
      <c r="I184" s="295" t="s">
        <v>1644</v>
      </c>
      <c r="J184" s="295">
        <v>1</v>
      </c>
      <c r="K184" s="343"/>
    </row>
    <row r="185" s="1" customFormat="1" ht="15" customHeight="1">
      <c r="B185" s="320"/>
      <c r="C185" s="295" t="s">
        <v>52</v>
      </c>
      <c r="D185" s="295"/>
      <c r="E185" s="295"/>
      <c r="F185" s="318" t="s">
        <v>1573</v>
      </c>
      <c r="G185" s="295"/>
      <c r="H185" s="295" t="s">
        <v>1645</v>
      </c>
      <c r="I185" s="295" t="s">
        <v>1575</v>
      </c>
      <c r="J185" s="295">
        <v>20</v>
      </c>
      <c r="K185" s="343"/>
    </row>
    <row r="186" s="1" customFormat="1" ht="15" customHeight="1">
      <c r="B186" s="320"/>
      <c r="C186" s="295" t="s">
        <v>53</v>
      </c>
      <c r="D186" s="295"/>
      <c r="E186" s="295"/>
      <c r="F186" s="318" t="s">
        <v>1573</v>
      </c>
      <c r="G186" s="295"/>
      <c r="H186" s="295" t="s">
        <v>1646</v>
      </c>
      <c r="I186" s="295" t="s">
        <v>1575</v>
      </c>
      <c r="J186" s="295">
        <v>255</v>
      </c>
      <c r="K186" s="343"/>
    </row>
    <row r="187" s="1" customFormat="1" ht="15" customHeight="1">
      <c r="B187" s="320"/>
      <c r="C187" s="295" t="s">
        <v>121</v>
      </c>
      <c r="D187" s="295"/>
      <c r="E187" s="295"/>
      <c r="F187" s="318" t="s">
        <v>1573</v>
      </c>
      <c r="G187" s="295"/>
      <c r="H187" s="295" t="s">
        <v>1537</v>
      </c>
      <c r="I187" s="295" t="s">
        <v>1575</v>
      </c>
      <c r="J187" s="295">
        <v>10</v>
      </c>
      <c r="K187" s="343"/>
    </row>
    <row r="188" s="1" customFormat="1" ht="15" customHeight="1">
      <c r="B188" s="320"/>
      <c r="C188" s="295" t="s">
        <v>122</v>
      </c>
      <c r="D188" s="295"/>
      <c r="E188" s="295"/>
      <c r="F188" s="318" t="s">
        <v>1573</v>
      </c>
      <c r="G188" s="295"/>
      <c r="H188" s="295" t="s">
        <v>1647</v>
      </c>
      <c r="I188" s="295" t="s">
        <v>1608</v>
      </c>
      <c r="J188" s="295"/>
      <c r="K188" s="343"/>
    </row>
    <row r="189" s="1" customFormat="1" ht="15" customHeight="1">
      <c r="B189" s="320"/>
      <c r="C189" s="295" t="s">
        <v>1648</v>
      </c>
      <c r="D189" s="295"/>
      <c r="E189" s="295"/>
      <c r="F189" s="318" t="s">
        <v>1573</v>
      </c>
      <c r="G189" s="295"/>
      <c r="H189" s="295" t="s">
        <v>1649</v>
      </c>
      <c r="I189" s="295" t="s">
        <v>1608</v>
      </c>
      <c r="J189" s="295"/>
      <c r="K189" s="343"/>
    </row>
    <row r="190" s="1" customFormat="1" ht="15" customHeight="1">
      <c r="B190" s="320"/>
      <c r="C190" s="295" t="s">
        <v>1637</v>
      </c>
      <c r="D190" s="295"/>
      <c r="E190" s="295"/>
      <c r="F190" s="318" t="s">
        <v>1573</v>
      </c>
      <c r="G190" s="295"/>
      <c r="H190" s="295" t="s">
        <v>1650</v>
      </c>
      <c r="I190" s="295" t="s">
        <v>1608</v>
      </c>
      <c r="J190" s="295"/>
      <c r="K190" s="343"/>
    </row>
    <row r="191" s="1" customFormat="1" ht="15" customHeight="1">
      <c r="B191" s="320"/>
      <c r="C191" s="295" t="s">
        <v>124</v>
      </c>
      <c r="D191" s="295"/>
      <c r="E191" s="295"/>
      <c r="F191" s="318" t="s">
        <v>1579</v>
      </c>
      <c r="G191" s="295"/>
      <c r="H191" s="295" t="s">
        <v>1651</v>
      </c>
      <c r="I191" s="295" t="s">
        <v>1575</v>
      </c>
      <c r="J191" s="295">
        <v>50</v>
      </c>
      <c r="K191" s="343"/>
    </row>
    <row r="192" s="1" customFormat="1" ht="15" customHeight="1">
      <c r="B192" s="320"/>
      <c r="C192" s="295" t="s">
        <v>1652</v>
      </c>
      <c r="D192" s="295"/>
      <c r="E192" s="295"/>
      <c r="F192" s="318" t="s">
        <v>1579</v>
      </c>
      <c r="G192" s="295"/>
      <c r="H192" s="295" t="s">
        <v>1653</v>
      </c>
      <c r="I192" s="295" t="s">
        <v>1654</v>
      </c>
      <c r="J192" s="295"/>
      <c r="K192" s="343"/>
    </row>
    <row r="193" s="1" customFormat="1" ht="15" customHeight="1">
      <c r="B193" s="320"/>
      <c r="C193" s="295" t="s">
        <v>1655</v>
      </c>
      <c r="D193" s="295"/>
      <c r="E193" s="295"/>
      <c r="F193" s="318" t="s">
        <v>1579</v>
      </c>
      <c r="G193" s="295"/>
      <c r="H193" s="295" t="s">
        <v>1656</v>
      </c>
      <c r="I193" s="295" t="s">
        <v>1654</v>
      </c>
      <c r="J193" s="295"/>
      <c r="K193" s="343"/>
    </row>
    <row r="194" s="1" customFormat="1" ht="15" customHeight="1">
      <c r="B194" s="320"/>
      <c r="C194" s="295" t="s">
        <v>1657</v>
      </c>
      <c r="D194" s="295"/>
      <c r="E194" s="295"/>
      <c r="F194" s="318" t="s">
        <v>1579</v>
      </c>
      <c r="G194" s="295"/>
      <c r="H194" s="295" t="s">
        <v>1658</v>
      </c>
      <c r="I194" s="295" t="s">
        <v>1654</v>
      </c>
      <c r="J194" s="295"/>
      <c r="K194" s="343"/>
    </row>
    <row r="195" s="1" customFormat="1" ht="15" customHeight="1">
      <c r="B195" s="320"/>
      <c r="C195" s="357" t="s">
        <v>1659</v>
      </c>
      <c r="D195" s="295"/>
      <c r="E195" s="295"/>
      <c r="F195" s="318" t="s">
        <v>1579</v>
      </c>
      <c r="G195" s="295"/>
      <c r="H195" s="295" t="s">
        <v>1660</v>
      </c>
      <c r="I195" s="295" t="s">
        <v>1661</v>
      </c>
      <c r="J195" s="358" t="s">
        <v>1662</v>
      </c>
      <c r="K195" s="343"/>
    </row>
    <row r="196" s="18" customFormat="1" ht="15" customHeight="1">
      <c r="B196" s="359"/>
      <c r="C196" s="360" t="s">
        <v>1663</v>
      </c>
      <c r="D196" s="361"/>
      <c r="E196" s="361"/>
      <c r="F196" s="362" t="s">
        <v>1579</v>
      </c>
      <c r="G196" s="361"/>
      <c r="H196" s="361" t="s">
        <v>1664</v>
      </c>
      <c r="I196" s="361" t="s">
        <v>1661</v>
      </c>
      <c r="J196" s="363" t="s">
        <v>1662</v>
      </c>
      <c r="K196" s="364"/>
    </row>
    <row r="197" s="1" customFormat="1" ht="15" customHeight="1">
      <c r="B197" s="320"/>
      <c r="C197" s="357" t="s">
        <v>41</v>
      </c>
      <c r="D197" s="295"/>
      <c r="E197" s="295"/>
      <c r="F197" s="318" t="s">
        <v>1573</v>
      </c>
      <c r="G197" s="295"/>
      <c r="H197" s="292" t="s">
        <v>1665</v>
      </c>
      <c r="I197" s="295" t="s">
        <v>1666</v>
      </c>
      <c r="J197" s="295"/>
      <c r="K197" s="343"/>
    </row>
    <row r="198" s="1" customFormat="1" ht="15" customHeight="1">
      <c r="B198" s="320"/>
      <c r="C198" s="357" t="s">
        <v>1667</v>
      </c>
      <c r="D198" s="295"/>
      <c r="E198" s="295"/>
      <c r="F198" s="318" t="s">
        <v>1573</v>
      </c>
      <c r="G198" s="295"/>
      <c r="H198" s="295" t="s">
        <v>1668</v>
      </c>
      <c r="I198" s="295" t="s">
        <v>1608</v>
      </c>
      <c r="J198" s="295"/>
      <c r="K198" s="343"/>
    </row>
    <row r="199" s="1" customFormat="1" ht="15" customHeight="1">
      <c r="B199" s="320"/>
      <c r="C199" s="357" t="s">
        <v>1669</v>
      </c>
      <c r="D199" s="295"/>
      <c r="E199" s="295"/>
      <c r="F199" s="318" t="s">
        <v>1573</v>
      </c>
      <c r="G199" s="295"/>
      <c r="H199" s="295" t="s">
        <v>1670</v>
      </c>
      <c r="I199" s="295" t="s">
        <v>1608</v>
      </c>
      <c r="J199" s="295"/>
      <c r="K199" s="343"/>
    </row>
    <row r="200" s="1" customFormat="1" ht="15" customHeight="1">
      <c r="B200" s="320"/>
      <c r="C200" s="357" t="s">
        <v>1671</v>
      </c>
      <c r="D200" s="295"/>
      <c r="E200" s="295"/>
      <c r="F200" s="318" t="s">
        <v>1579</v>
      </c>
      <c r="G200" s="295"/>
      <c r="H200" s="295" t="s">
        <v>1672</v>
      </c>
      <c r="I200" s="295" t="s">
        <v>1608</v>
      </c>
      <c r="J200" s="295"/>
      <c r="K200" s="343"/>
    </row>
    <row r="201" s="1" customFormat="1" ht="15" customHeight="1">
      <c r="B201" s="349"/>
      <c r="C201" s="365"/>
      <c r="D201" s="350"/>
      <c r="E201" s="350"/>
      <c r="F201" s="350"/>
      <c r="G201" s="350"/>
      <c r="H201" s="350"/>
      <c r="I201" s="350"/>
      <c r="J201" s="350"/>
      <c r="K201" s="351"/>
    </row>
    <row r="202" s="1" customFormat="1" ht="18.75" customHeight="1">
      <c r="B202" s="331"/>
      <c r="C202" s="341"/>
      <c r="D202" s="341"/>
      <c r="E202" s="341"/>
      <c r="F202" s="352"/>
      <c r="G202" s="341"/>
      <c r="H202" s="341"/>
      <c r="I202" s="341"/>
      <c r="J202" s="341"/>
      <c r="K202" s="331"/>
    </row>
    <row r="203" s="1" customFormat="1" ht="18.75" customHeight="1">
      <c r="B203" s="303"/>
      <c r="C203" s="303"/>
      <c r="D203" s="303"/>
      <c r="E203" s="303"/>
      <c r="F203" s="303"/>
      <c r="G203" s="303"/>
      <c r="H203" s="303"/>
      <c r="I203" s="303"/>
      <c r="J203" s="303"/>
      <c r="K203" s="303"/>
    </row>
    <row r="204" s="1" customFormat="1" ht="13.5">
      <c r="B204" s="282"/>
      <c r="C204" s="283"/>
      <c r="D204" s="283"/>
      <c r="E204" s="283"/>
      <c r="F204" s="283"/>
      <c r="G204" s="283"/>
      <c r="H204" s="283"/>
      <c r="I204" s="283"/>
      <c r="J204" s="283"/>
      <c r="K204" s="284"/>
    </row>
    <row r="205" s="1" customFormat="1" ht="21" customHeight="1">
      <c r="B205" s="285"/>
      <c r="C205" s="286" t="s">
        <v>1673</v>
      </c>
      <c r="D205" s="286"/>
      <c r="E205" s="286"/>
      <c r="F205" s="286"/>
      <c r="G205" s="286"/>
      <c r="H205" s="286"/>
      <c r="I205" s="286"/>
      <c r="J205" s="286"/>
      <c r="K205" s="287"/>
    </row>
    <row r="206" s="1" customFormat="1" ht="25.5" customHeight="1">
      <c r="B206" s="285"/>
      <c r="C206" s="366" t="s">
        <v>1674</v>
      </c>
      <c r="D206" s="366"/>
      <c r="E206" s="366"/>
      <c r="F206" s="366" t="s">
        <v>1675</v>
      </c>
      <c r="G206" s="367"/>
      <c r="H206" s="366" t="s">
        <v>1676</v>
      </c>
      <c r="I206" s="366"/>
      <c r="J206" s="366"/>
      <c r="K206" s="287"/>
    </row>
    <row r="207" s="1" customFormat="1" ht="5.25" customHeight="1">
      <c r="B207" s="320"/>
      <c r="C207" s="315"/>
      <c r="D207" s="315"/>
      <c r="E207" s="315"/>
      <c r="F207" s="315"/>
      <c r="G207" s="341"/>
      <c r="H207" s="315"/>
      <c r="I207" s="315"/>
      <c r="J207" s="315"/>
      <c r="K207" s="343"/>
    </row>
    <row r="208" s="1" customFormat="1" ht="15" customHeight="1">
      <c r="B208" s="320"/>
      <c r="C208" s="295" t="s">
        <v>1666</v>
      </c>
      <c r="D208" s="295"/>
      <c r="E208" s="295"/>
      <c r="F208" s="318" t="s">
        <v>42</v>
      </c>
      <c r="G208" s="295"/>
      <c r="H208" s="295" t="s">
        <v>1677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43</v>
      </c>
      <c r="G209" s="295"/>
      <c r="H209" s="295" t="s">
        <v>1678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46</v>
      </c>
      <c r="G210" s="295"/>
      <c r="H210" s="295" t="s">
        <v>1679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44</v>
      </c>
      <c r="G211" s="295"/>
      <c r="H211" s="295" t="s">
        <v>1680</v>
      </c>
      <c r="I211" s="295"/>
      <c r="J211" s="295"/>
      <c r="K211" s="343"/>
    </row>
    <row r="212" s="1" customFormat="1" ht="15" customHeight="1">
      <c r="B212" s="320"/>
      <c r="C212" s="295"/>
      <c r="D212" s="295"/>
      <c r="E212" s="295"/>
      <c r="F212" s="318" t="s">
        <v>45</v>
      </c>
      <c r="G212" s="295"/>
      <c r="H212" s="295" t="s">
        <v>1681</v>
      </c>
      <c r="I212" s="295"/>
      <c r="J212" s="295"/>
      <c r="K212" s="343"/>
    </row>
    <row r="213" s="1" customFormat="1" ht="15" customHeight="1">
      <c r="B213" s="320"/>
      <c r="C213" s="295"/>
      <c r="D213" s="295"/>
      <c r="E213" s="295"/>
      <c r="F213" s="318"/>
      <c r="G213" s="295"/>
      <c r="H213" s="295"/>
      <c r="I213" s="295"/>
      <c r="J213" s="295"/>
      <c r="K213" s="343"/>
    </row>
    <row r="214" s="1" customFormat="1" ht="15" customHeight="1">
      <c r="B214" s="320"/>
      <c r="C214" s="295" t="s">
        <v>1620</v>
      </c>
      <c r="D214" s="295"/>
      <c r="E214" s="295"/>
      <c r="F214" s="318" t="s">
        <v>78</v>
      </c>
      <c r="G214" s="295"/>
      <c r="H214" s="295" t="s">
        <v>1682</v>
      </c>
      <c r="I214" s="295"/>
      <c r="J214" s="295"/>
      <c r="K214" s="343"/>
    </row>
    <row r="215" s="1" customFormat="1" ht="15" customHeight="1">
      <c r="B215" s="320"/>
      <c r="C215" s="295"/>
      <c r="D215" s="295"/>
      <c r="E215" s="295"/>
      <c r="F215" s="318" t="s">
        <v>1515</v>
      </c>
      <c r="G215" s="295"/>
      <c r="H215" s="295" t="s">
        <v>1516</v>
      </c>
      <c r="I215" s="295"/>
      <c r="J215" s="295"/>
      <c r="K215" s="343"/>
    </row>
    <row r="216" s="1" customFormat="1" ht="15" customHeight="1">
      <c r="B216" s="320"/>
      <c r="C216" s="295"/>
      <c r="D216" s="295"/>
      <c r="E216" s="295"/>
      <c r="F216" s="318" t="s">
        <v>1513</v>
      </c>
      <c r="G216" s="295"/>
      <c r="H216" s="295" t="s">
        <v>1683</v>
      </c>
      <c r="I216" s="295"/>
      <c r="J216" s="295"/>
      <c r="K216" s="343"/>
    </row>
    <row r="217" s="1" customFormat="1" ht="15" customHeight="1">
      <c r="B217" s="368"/>
      <c r="C217" s="295"/>
      <c r="D217" s="295"/>
      <c r="E217" s="295"/>
      <c r="F217" s="318" t="s">
        <v>1517</v>
      </c>
      <c r="G217" s="357"/>
      <c r="H217" s="347" t="s">
        <v>1518</v>
      </c>
      <c r="I217" s="347"/>
      <c r="J217" s="347"/>
      <c r="K217" s="369"/>
    </row>
    <row r="218" s="1" customFormat="1" ht="15" customHeight="1">
      <c r="B218" s="368"/>
      <c r="C218" s="295"/>
      <c r="D218" s="295"/>
      <c r="E218" s="295"/>
      <c r="F218" s="318" t="s">
        <v>1519</v>
      </c>
      <c r="G218" s="357"/>
      <c r="H218" s="347" t="s">
        <v>1684</v>
      </c>
      <c r="I218" s="347"/>
      <c r="J218" s="347"/>
      <c r="K218" s="369"/>
    </row>
    <row r="219" s="1" customFormat="1" ht="15" customHeight="1">
      <c r="B219" s="368"/>
      <c r="C219" s="295"/>
      <c r="D219" s="295"/>
      <c r="E219" s="295"/>
      <c r="F219" s="318"/>
      <c r="G219" s="357"/>
      <c r="H219" s="347"/>
      <c r="I219" s="347"/>
      <c r="J219" s="347"/>
      <c r="K219" s="369"/>
    </row>
    <row r="220" s="1" customFormat="1" ht="15" customHeight="1">
      <c r="B220" s="368"/>
      <c r="C220" s="295" t="s">
        <v>1644</v>
      </c>
      <c r="D220" s="295"/>
      <c r="E220" s="295"/>
      <c r="F220" s="318">
        <v>1</v>
      </c>
      <c r="G220" s="357"/>
      <c r="H220" s="347" t="s">
        <v>1685</v>
      </c>
      <c r="I220" s="347"/>
      <c r="J220" s="347"/>
      <c r="K220" s="369"/>
    </row>
    <row r="221" s="1" customFormat="1" ht="15" customHeight="1">
      <c r="B221" s="368"/>
      <c r="C221" s="295"/>
      <c r="D221" s="295"/>
      <c r="E221" s="295"/>
      <c r="F221" s="318">
        <v>2</v>
      </c>
      <c r="G221" s="357"/>
      <c r="H221" s="347" t="s">
        <v>1686</v>
      </c>
      <c r="I221" s="347"/>
      <c r="J221" s="347"/>
      <c r="K221" s="369"/>
    </row>
    <row r="222" s="1" customFormat="1" ht="15" customHeight="1">
      <c r="B222" s="368"/>
      <c r="C222" s="295"/>
      <c r="D222" s="295"/>
      <c r="E222" s="295"/>
      <c r="F222" s="318">
        <v>3</v>
      </c>
      <c r="G222" s="357"/>
      <c r="H222" s="347" t="s">
        <v>1687</v>
      </c>
      <c r="I222" s="347"/>
      <c r="J222" s="347"/>
      <c r="K222" s="369"/>
    </row>
    <row r="223" s="1" customFormat="1" ht="15" customHeight="1">
      <c r="B223" s="368"/>
      <c r="C223" s="295"/>
      <c r="D223" s="295"/>
      <c r="E223" s="295"/>
      <c r="F223" s="318">
        <v>4</v>
      </c>
      <c r="G223" s="357"/>
      <c r="H223" s="347" t="s">
        <v>1688</v>
      </c>
      <c r="I223" s="347"/>
      <c r="J223" s="347"/>
      <c r="K223" s="369"/>
    </row>
    <row r="224" s="1" customFormat="1" ht="12.75" customHeight="1">
      <c r="B224" s="370"/>
      <c r="C224" s="371"/>
      <c r="D224" s="371"/>
      <c r="E224" s="371"/>
      <c r="F224" s="371"/>
      <c r="G224" s="371"/>
      <c r="H224" s="371"/>
      <c r="I224" s="371"/>
      <c r="J224" s="371"/>
      <c r="K224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2024-04-23T07:16:04Z</dcterms:created>
  <dcterms:modified xsi:type="dcterms:W3CDTF">2024-04-23T07:16:08Z</dcterms:modified>
</cp:coreProperties>
</file>